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tabRatio="400" activeTab="3"/>
  </bookViews>
  <sheets>
    <sheet name="Хемус" sheetId="1" r:id="rId1"/>
    <sheet name="Тракия" sheetId="2" r:id="rId2"/>
    <sheet name="Марица" sheetId="3" r:id="rId3"/>
    <sheet name="Струма" sheetId="4" r:id="rId4"/>
  </sheets>
  <definedNames>
    <definedName name="_xlnm.Print_Area" localSheetId="0">'Хемус'!$A$2:$G$77</definedName>
  </definedNames>
  <calcPr fullCalcOnLoad="1"/>
</workbook>
</file>

<file path=xl/sharedStrings.xml><?xml version="1.0" encoding="utf-8"?>
<sst xmlns="http://schemas.openxmlformats.org/spreadsheetml/2006/main" count="296" uniqueCount="116">
  <si>
    <t>№ по ред</t>
  </si>
  <si>
    <t>Шифър</t>
  </si>
  <si>
    <t>Ед.мярка</t>
  </si>
  <si>
    <t xml:space="preserve">СМЕТКА № 2 
ЗЕМНИ РАБОТИ </t>
  </si>
  <si>
    <t>СМЕТКА № 3 
ПОДДЪРЖАНЕ И РЕМОНТ НА ПЪТНИ НАСТИЛКИ</t>
  </si>
  <si>
    <t>м2</t>
  </si>
  <si>
    <t>м3</t>
  </si>
  <si>
    <t>Студено фрезоване на асфалтобетонна настилка с пътна фреза, включително натоварване, извозване и депониране на  фрезования материал и всички, свързани с това присъщи разходи</t>
  </si>
  <si>
    <t>т</t>
  </si>
  <si>
    <t>м</t>
  </si>
  <si>
    <t>СМЕТКА № 4 
ПОДДЪРЖАНЕ И РЕМОНТ НА ПЪТНИ СЪОРЪЖЕНИЯ И ТЕХНИТЕ ПРИНАДЛЕЖНОСТИ</t>
  </si>
  <si>
    <r>
      <t xml:space="preserve">Изкърпване на единични дупки и деформации на настилката с плътна  асф. смес - с дебелина  до 4 см. </t>
    </r>
    <r>
      <rPr>
        <b/>
        <sz val="12"/>
        <rFont val="Times New Roman"/>
        <family val="1"/>
      </rPr>
      <t>ръчно</t>
    </r>
    <r>
      <rPr>
        <sz val="12"/>
        <rFont val="Times New Roman"/>
        <family val="1"/>
      </rPr>
      <t>, оформяне с фугорез, почистване, разлив за връзка, доставка, полагане и уплътняване, заливане на фугите с битумна емулсия, обработка с каменно брашно и всички, свързани с това присъщи разходи, в т.ч. и транспорт</t>
    </r>
  </si>
  <si>
    <t>Обработка на  пукнатини и фуги в настилката с ширина над 3 мм. - машинно, чрез впръскващо устройство, под налягане с асф. паста, на основата на полимермодифициран битум, съгласно указанията на Възложителя</t>
  </si>
  <si>
    <t>Попълване на банкети -машинно, с материал на Възложителя, вкл. транспорт на материала,  разстилане, уплътняване и всички свързани с това присъщи разходи.</t>
  </si>
  <si>
    <t>Направа на монолитен облицован /бетонов/ окоп по одобрена от Възложителя технология, вкл. доставка и полагане на необходимите материали и всички свързани с това разходи, съгласно ТС.</t>
  </si>
  <si>
    <t>Поддържане на дилатационни фуги - почистване от инертни материали и антикорозионна обработка на металните елементи, и всички, свързани с това присъщи разходи, съгласно предписанията на производителя</t>
  </si>
  <si>
    <t>Видове дейности</t>
  </si>
  <si>
    <r>
      <t xml:space="preserve">Машинно полагане на плътна асф.смес </t>
    </r>
    <r>
      <rPr>
        <sz val="12"/>
        <rFont val="Times New Roman"/>
        <family val="1"/>
      </rPr>
      <t>на пластове със средна дебелина в уплътнено състояние  4 см., вкл. изрязване на фугите, почистване на основата, направа на битумен разлив и всички, свързани с това присъщи разходи, включително транспорт , съгласно изискванията на Възложителя</t>
    </r>
  </si>
  <si>
    <t>ПРИМЕРНО ЗАДАНИЕ</t>
  </si>
  <si>
    <t>I. ТЕКУЩО ПОДДЪРЖАНЕ</t>
  </si>
  <si>
    <t>Общо к-во</t>
  </si>
  <si>
    <t>за у-ка</t>
  </si>
  <si>
    <t>Обрушване на скатове по алпийски способ, натоварване и транспорт на скалния материал на разстояние до 5 км., вкл. всички свързани с това присъщи разходи.</t>
  </si>
  <si>
    <t>Доставка и полагане на хидроизолация върху пътната плоча  и всички, свързани с това присъщи разходи</t>
  </si>
  <si>
    <t>Доставка и монтаж на дилатационни фуги "открит тип" с обща дилатация до 100мм съгл. ТС, включително всички свързани с това разходи и демонтаж на съществуващата фуга.</t>
  </si>
  <si>
    <t>СМЕТКА № 5 
ОЗЕЛЕНЯВАНЕ И ЛАНДШАФТНО ОФОРМЯНЕ</t>
  </si>
  <si>
    <t>дка</t>
  </si>
  <si>
    <t>Машинно полагане на сплит мастик асфалт за горен пласт с минимална дебелина в уплътнено състояние - 4 см, включително изрязване на фугите, почистване на основата, разлив за връзка, полагане и уплътняване, заливане на фугите с битумна емулсия, обработка с каменно брашно и всички свързани с това присъщи разходи в т.ч и транспорт</t>
  </si>
  <si>
    <r>
      <t xml:space="preserve">Изкърпване на дупки и деформации в настилката с плътна  асф. смес - със средна  дебелина  4см. - </t>
    </r>
    <r>
      <rPr>
        <b/>
        <sz val="12"/>
        <rFont val="Times New Roman"/>
        <family val="1"/>
      </rPr>
      <t>машинно</t>
    </r>
    <r>
      <rPr>
        <sz val="12"/>
        <rFont val="Times New Roman"/>
        <family val="1"/>
      </rPr>
      <t xml:space="preserve"> /фрезоване, оформяне, почистване,  разлив за връзка, полагане и уплътняване и всички, свързани с това присъщи разходи, в т.ч. и транспорт</t>
    </r>
  </si>
  <si>
    <t>Забележка:</t>
  </si>
  <si>
    <t>от км 15+400 до км 15+900</t>
  </si>
  <si>
    <t>от км 19+650 до км 20+050</t>
  </si>
  <si>
    <t xml:space="preserve">от км 30+000 до км 35+000 </t>
  </si>
  <si>
    <t>от км 21+350 до км 21+750</t>
  </si>
  <si>
    <t>от км 10+430 до км 37+098</t>
  </si>
  <si>
    <t>2. Дейностите по доставка и монтаж на ограничителни системи за пътища и вертикална сигнализация и полагане на хоризонтална маркировка са предмет на други договори, с изключение на необходимата сигнализация за ВОБД.</t>
  </si>
  <si>
    <t>3. Гаранционни срокове:</t>
  </si>
  <si>
    <t>АМ Хемус от км 35+000 до км 36+200 ляво платно/без аварийна лента</t>
  </si>
  <si>
    <t>АМ Хемус км 33+910 ляво платно</t>
  </si>
  <si>
    <t>АМ Хемус от км 35+000 до км 36+520</t>
  </si>
  <si>
    <t xml:space="preserve">АМ Хемус от км 3+000 до км 12+100 </t>
  </si>
  <si>
    <t xml:space="preserve">АМ Хемус от км 54+700 до км 63+100 </t>
  </si>
  <si>
    <t>АМ Хемус от км 15+300 до км 16+800</t>
  </si>
  <si>
    <t xml:space="preserve">АМ Хемус от км 6+900 до км 10+100 </t>
  </si>
  <si>
    <t>АМ Хемус от км 4+600 до км 6+300</t>
  </si>
  <si>
    <t>АМ Хемус от км 80+000 до км 85+000</t>
  </si>
  <si>
    <t>АМ Хемус от км 23+000 до км 30+000</t>
  </si>
  <si>
    <t>АМ Хемус от км 23+500 до км 23+700</t>
  </si>
  <si>
    <t>АМ Хемус от км 13+900 до км 14+300</t>
  </si>
  <si>
    <t>АМ Хемус км 21+100</t>
  </si>
  <si>
    <t>Косене на тревни площи (ръчно) за осигуряване на динамичен габарит H=4.2, със събиране и извозване на събрания материал</t>
  </si>
  <si>
    <t>АМ Хемус км 0+000 до км 36+000</t>
  </si>
  <si>
    <t>Изсичане на храсти и млада гора  за осигуряване на динамичен габарит H=4.2, с пренасяне на дървесината на разстояние до 30 м и складиране за извозване</t>
  </si>
  <si>
    <t>2. Срок за изпълнение: 30 дни</t>
  </si>
  <si>
    <t>1. Всички дейности е необходимо да бъдат изпълнявани спрямо обхвата на договора и приложимото законодателство.</t>
  </si>
  <si>
    <t>- За ръчно изкърпване  – 6 месеца;</t>
  </si>
  <si>
    <t>- За машинно полагане – 2 години;</t>
  </si>
  <si>
    <t>- За цялостно  преасфалтиране /цял габарит/ – 3 години.</t>
  </si>
  <si>
    <t>за АМ "Тракия" от км 0+000 до км 359+475 на територията на ОПУ София, ОПУ Пазарджик, ОПУ Пловдив, ОПУ Стара Загора, ОПУ Сливен, ОПУ Ямбол и ОПУ Бургас</t>
  </si>
  <si>
    <t>АМ Хемус от км 0+000 до км 9+100</t>
  </si>
  <si>
    <t>АМ Хемус от км 9+100 до км 11+100</t>
  </si>
  <si>
    <t xml:space="preserve">АМ Хемус от км 0+000 до км 21+200 </t>
  </si>
  <si>
    <t>АМ Хемус от км 62+700 до км 68+000</t>
  </si>
  <si>
    <t>Съоръжение при  км 208+100 ляво платно</t>
  </si>
  <si>
    <t>от км 254+000 до км 255+100</t>
  </si>
  <si>
    <t xml:space="preserve">  от км 262+100 до км 263+900 </t>
  </si>
  <si>
    <t xml:space="preserve"> от км 180+200 до км 185+520</t>
  </si>
  <si>
    <t xml:space="preserve"> от км 192+200 до км 198+400</t>
  </si>
  <si>
    <t>от км 322+400 до км 326+900</t>
  </si>
  <si>
    <t>от км 330+650 до км 333+050</t>
  </si>
  <si>
    <t>от км 191+000 до км 195+500</t>
  </si>
  <si>
    <t xml:space="preserve">от км 198+000 до км 203+800 </t>
  </si>
  <si>
    <t>от км 203+300 до км 204+500 ляво платно/без аварийна лента</t>
  </si>
  <si>
    <t xml:space="preserve">от км 154+100 до км 161+200 </t>
  </si>
  <si>
    <t>от км 115+100 до км 115+700</t>
  </si>
  <si>
    <t>от км 118+200 до км 118+800</t>
  </si>
  <si>
    <t>км 95+400 до км 101+090</t>
  </si>
  <si>
    <t>за АМ "Марица" от км 0+000 до км 111+320 на територията на ОПУ Стара Загора и ОПУ Хасково</t>
  </si>
  <si>
    <t>от км 12+000 до км 13+100</t>
  </si>
  <si>
    <t xml:space="preserve"> от км 35+200 до км 36+520</t>
  </si>
  <si>
    <t xml:space="preserve"> от км 30+000 до км 30+400</t>
  </si>
  <si>
    <t xml:space="preserve"> от км 33+200 до км 33+600</t>
  </si>
  <si>
    <t>от км 18+000 до км 18+500</t>
  </si>
  <si>
    <t>от км 28+000 до км 28+300</t>
  </si>
  <si>
    <t>Съоръжение при  км 26+765 ляво платно</t>
  </si>
  <si>
    <t>от км 35+300 до км 36+200 ляво платно/без аварийна лента</t>
  </si>
  <si>
    <t>от км 31+100 до км 31+300</t>
  </si>
  <si>
    <t>за АМ "Хемус" от км 0+000 до км 87+800 на територията на ОПУ София и ОПУ Ловеч</t>
  </si>
  <si>
    <t xml:space="preserve">от км 16+100 до км 17+900 </t>
  </si>
  <si>
    <t xml:space="preserve"> от км 202+200 до км 212+600</t>
  </si>
  <si>
    <t>км 175+650, км 195+200</t>
  </si>
  <si>
    <t>Доставка и полагане на трошен камък с подбрана зърнометрия за подосновен и основен пласт с различна широчина и дебелина на пласта, но с СВR не по-малък от 80% при плътност 98% от макс.плътност и при оптимално водно съдържание,вкл.всички свързани с това</t>
  </si>
  <si>
    <t>от км 35+000 до км 36+200 ляво платно/без аварийна лента</t>
  </si>
  <si>
    <t>км 11+591</t>
  </si>
  <si>
    <t>Съоръжение при  км 26+765 ляво и дясно платно</t>
  </si>
  <si>
    <t>от км 70+100 до км 72+900</t>
  </si>
  <si>
    <t>от км 57+000 до км 58+500</t>
  </si>
  <si>
    <t xml:space="preserve"> от км 85+000 до км 87+520</t>
  </si>
  <si>
    <t xml:space="preserve"> от км 101+200до км 105+600</t>
  </si>
  <si>
    <t xml:space="preserve"> от км 90+000 до км 95+400</t>
  </si>
  <si>
    <t>от км 65+400 до км 65+900</t>
  </si>
  <si>
    <t>от км 70+650 до км 71+050</t>
  </si>
  <si>
    <t>от км 155+000 до км 158+300</t>
  </si>
  <si>
    <t>от км 150+000 до км 153+500</t>
  </si>
  <si>
    <t>Съоръжение при  км 56+700 ляво платно</t>
  </si>
  <si>
    <t>от км 92+000 до км 93+200 ляво платно/без аварийна лента</t>
  </si>
  <si>
    <t>от км 69+100 до км 70+300</t>
  </si>
  <si>
    <t>от км 72+200 до км 72+750</t>
  </si>
  <si>
    <t>км 85+800</t>
  </si>
  <si>
    <t xml:space="preserve">от км 77+300 до км 82+500 </t>
  </si>
  <si>
    <t>Съоръжение при  км 56+700 ляво и дясно платно</t>
  </si>
  <si>
    <t>от км 120+200 до км 124+100</t>
  </si>
  <si>
    <t>от км 132+100 до км 135+000</t>
  </si>
  <si>
    <t>за АМ "Струма" от км 56+170 до км 166+500 на територията на ОПУ Кюстендил и ОПУ Благоевград</t>
  </si>
  <si>
    <t>Попълване на банкети - машинно, с материал на Възложителя, вкл. транспорт на материала,  разстилане, уплътняване и всички свързани с това присъщи разходи.</t>
  </si>
  <si>
    <t>Приложение № 4-1-8</t>
  </si>
</sst>
</file>

<file path=xl/styles.xml><?xml version="1.0" encoding="utf-8"?>
<styleSheet xmlns="http://schemas.openxmlformats.org/spreadsheetml/2006/main">
  <numFmts count="5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 &quot;;\-#,##0\ &quot; &quot;"/>
    <numFmt numFmtId="167" formatCode="#,##0\ &quot; &quot;;[Red]\-#,##0\ &quot; &quot;"/>
    <numFmt numFmtId="168" formatCode="#,##0.00\ &quot; &quot;;\-#,##0.00\ &quot; &quot;"/>
    <numFmt numFmtId="169" formatCode="#,##0.00\ &quot; &quot;;[Red]\-#,##0.00\ &quot; &quot;"/>
    <numFmt numFmtId="170" formatCode="_-* #,##0\ &quot; &quot;_-;\-* #,##0\ &quot; &quot;_-;_-* &quot;-&quot;\ &quot; &quot;_-;_-@_-"/>
    <numFmt numFmtId="171" formatCode="_-* #,##0\ _ _-;\-* #,##0\ _ _-;_-* &quot;-&quot;\ _ _-;_-@_-"/>
    <numFmt numFmtId="172" formatCode="_-* #,##0.00\ &quot; &quot;_-;\-* #,##0.00\ &quot; &quot;_-;_-* &quot;-&quot;??\ &quot; &quot;_-;_-@_-"/>
    <numFmt numFmtId="173" formatCode="_-* #,##0.00\ _ _-;\-* #,##0.00\ _ _-;_-* &quot;-&quot;??\ _ 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лв&quot;;\-#,##0\ &quot;лв&quot;"/>
    <numFmt numFmtId="183" formatCode="#,##0\ &quot;лв&quot;;[Red]\-#,##0\ &quot;лв&quot;"/>
    <numFmt numFmtId="184" formatCode="#,##0.00\ &quot;лв&quot;;\-#,##0.00\ &quot;лв&quot;"/>
    <numFmt numFmtId="185" formatCode="#,##0.00\ &quot;лв&quot;;[Red]\-#,##0.00\ &quot;лв&quot;"/>
    <numFmt numFmtId="186" formatCode="_-* #,##0\ &quot;лв&quot;_-;\-* #,##0\ &quot;лв&quot;_-;_-* &quot;-&quot;\ &quot;лв&quot;_-;_-@_-"/>
    <numFmt numFmtId="187" formatCode="_-* #,##0\ _л_в_-;\-* #,##0\ _л_в_-;_-* &quot;-&quot;\ _л_в_-;_-@_-"/>
    <numFmt numFmtId="188" formatCode="_-* #,##0.00\ &quot;лв&quot;_-;\-* #,##0.00\ &quot;лв&quot;_-;_-* &quot;-&quot;??\ &quot;лв&quot;_-;_-@_-"/>
    <numFmt numFmtId="189" formatCode="_-* #,##0.00\ _л_в_-;\-* #,##0.00\ _л_в_-;_-* &quot;-&quot;??\ _л_в_-;_-@_-"/>
    <numFmt numFmtId="190" formatCode="&quot;£&quot;#,##0;\-&quot;£&quot;#,##0"/>
    <numFmt numFmtId="191" formatCode="&quot;£&quot;#,##0;[Red]\-&quot;£&quot;#,##0"/>
    <numFmt numFmtId="192" formatCode="&quot;£&quot;#,##0.00;\-&quot;£&quot;#,##0.00"/>
    <numFmt numFmtId="193" formatCode="&quot;£&quot;#,##0.00;[Red]\-&quot;£&quot;#,##0.00"/>
    <numFmt numFmtId="194" formatCode="_-&quot;£&quot;* #,##0_-;\-&quot;£&quot;* #,##0_-;_-&quot;£&quot;* &quot;-&quot;_-;_-@_-"/>
    <numFmt numFmtId="195" formatCode="_-&quot;£&quot;* #,##0.00_-;\-&quot;£&quot;* #,##0.00_-;_-&quot;£&quot;* &quot;-&quot;??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Ђ-2]\ #,##0.00_);[Red]\([$Ђ-2]\ #,##0.00\)"/>
    <numFmt numFmtId="200" formatCode="[$€-2]\ #,##0.00_);[Red]\([$€-2]\ #,##0.00\)"/>
    <numFmt numFmtId="201" formatCode="#,##0.0000"/>
    <numFmt numFmtId="202" formatCode="0.0"/>
    <numFmt numFmtId="203" formatCode="0.000"/>
    <numFmt numFmtId="204" formatCode="0.00000"/>
    <numFmt numFmtId="205" formatCode="0.000000"/>
    <numFmt numFmtId="206" formatCode="#,##0.0"/>
    <numFmt numFmtId="207" formatCode="#,##0.000"/>
    <numFmt numFmtId="208" formatCode="0.0000"/>
    <numFmt numFmtId="209" formatCode="#,##0.00000"/>
    <numFmt numFmtId="210" formatCode="#,##0.000000"/>
  </numFmts>
  <fonts count="3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0" borderId="0">
      <alignment/>
      <protection/>
    </xf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1" applyNumberFormat="0" applyFon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4" fillId="26" borderId="2" applyNumberFormat="0" applyAlignment="0" applyProtection="0"/>
    <xf numFmtId="0" fontId="25" fillId="27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0" fillId="28" borderId="6" applyNumberFormat="0" applyAlignment="0" applyProtection="0"/>
    <xf numFmtId="0" fontId="31" fillId="28" borderId="2" applyNumberFormat="0" applyAlignment="0" applyProtection="0"/>
    <xf numFmtId="0" fontId="32" fillId="29" borderId="7" applyNumberFormat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</cellStyleXfs>
  <cellXfs count="116">
    <xf numFmtId="0" fontId="0" fillId="0" borderId="0" xfId="0" applyAlignment="1">
      <alignment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2" fontId="2" fillId="32" borderId="10" xfId="0" applyNumberFormat="1" applyFont="1" applyFill="1" applyBorder="1" applyAlignment="1" applyProtection="1">
      <alignment horizontal="left" vertical="center" wrapText="1"/>
      <protection/>
    </xf>
    <xf numFmtId="2" fontId="2" fillId="33" borderId="10" xfId="0" applyNumberFormat="1" applyFont="1" applyFill="1" applyBorder="1" applyAlignment="1" applyProtection="1">
      <alignment horizontal="left" vertical="center" wrapText="1"/>
      <protection/>
    </xf>
    <xf numFmtId="4" fontId="2" fillId="0" borderId="10" xfId="0" applyNumberFormat="1" applyFont="1" applyFill="1" applyBorder="1" applyAlignment="1" applyProtection="1">
      <alignment horizontal="left" vertical="center" wrapText="1"/>
      <protection/>
    </xf>
    <xf numFmtId="4" fontId="2" fillId="0" borderId="10" xfId="33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33" borderId="10" xfId="0" applyNumberFormat="1" applyFont="1" applyFill="1" applyBorder="1" applyAlignment="1" applyProtection="1">
      <alignment horizontal="left" vertical="center" wrapText="1"/>
      <protection/>
    </xf>
    <xf numFmtId="4" fontId="2" fillId="0" borderId="11" xfId="33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2" fontId="2" fillId="0" borderId="11" xfId="0" applyNumberFormat="1" applyFont="1" applyFill="1" applyBorder="1" applyAlignment="1" applyProtection="1">
      <alignment horizontal="center" vertical="center"/>
      <protection/>
    </xf>
    <xf numFmtId="4" fontId="2" fillId="0" borderId="10" xfId="33" applyNumberFormat="1" applyFont="1" applyFill="1" applyBorder="1" applyAlignment="1" applyProtection="1">
      <alignment horizontal="center" vertical="center"/>
      <protection/>
    </xf>
    <xf numFmtId="2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4" fontId="2" fillId="0" borderId="12" xfId="33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left" vertical="center" wrapText="1"/>
      <protection/>
    </xf>
    <xf numFmtId="4" fontId="2" fillId="0" borderId="14" xfId="33" applyNumberFormat="1" applyFont="1" applyFill="1" applyBorder="1" applyAlignment="1" applyProtection="1">
      <alignment horizontal="center" vertical="center"/>
      <protection/>
    </xf>
    <xf numFmtId="4" fontId="2" fillId="0" borderId="10" xfId="33" applyNumberFormat="1" applyFont="1" applyFill="1" applyBorder="1" applyAlignment="1" applyProtection="1">
      <alignment horizontal="center" vertical="center"/>
      <protection/>
    </xf>
    <xf numFmtId="0" fontId="2" fillId="0" borderId="15" xfId="0" applyFont="1" applyBorder="1" applyAlignment="1">
      <alignment vertical="center"/>
    </xf>
    <xf numFmtId="4" fontId="2" fillId="0" borderId="16" xfId="0" applyNumberFormat="1" applyFont="1" applyBorder="1" applyAlignment="1">
      <alignment vertical="center"/>
    </xf>
    <xf numFmtId="4" fontId="2" fillId="0" borderId="17" xfId="33" applyNumberFormat="1" applyFont="1" applyFill="1" applyBorder="1" applyAlignment="1" applyProtection="1">
      <alignment horizontal="center" vertical="center"/>
      <protection/>
    </xf>
    <xf numFmtId="4" fontId="2" fillId="0" borderId="16" xfId="0" applyNumberFormat="1" applyFont="1" applyBorder="1" applyAlignment="1">
      <alignment horizontal="center" vertic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/>
    </xf>
    <xf numFmtId="2" fontId="3" fillId="0" borderId="20" xfId="0" applyNumberFormat="1" applyFont="1" applyBorder="1" applyAlignment="1">
      <alignment horizontal="right"/>
    </xf>
    <xf numFmtId="0" fontId="0" fillId="0" borderId="21" xfId="0" applyBorder="1" applyAlignment="1">
      <alignment/>
    </xf>
    <xf numFmtId="0" fontId="2" fillId="0" borderId="0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2" xfId="0" applyFont="1" applyBorder="1" applyAlignment="1">
      <alignment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 wrapText="1"/>
    </xf>
    <xf numFmtId="0" fontId="1" fillId="34" borderId="29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2" fillId="34" borderId="15" xfId="0" applyNumberFormat="1" applyFont="1" applyFill="1" applyBorder="1" applyAlignment="1" applyProtection="1">
      <alignment horizontal="center" vertical="center"/>
      <protection/>
    </xf>
    <xf numFmtId="0" fontId="2" fillId="34" borderId="10" xfId="0" applyNumberFormat="1" applyFon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left" vertical="center" wrapText="1"/>
      <protection/>
    </xf>
    <xf numFmtId="0" fontId="1" fillId="34" borderId="12" xfId="0" applyNumberFormat="1" applyFont="1" applyFill="1" applyBorder="1" applyAlignment="1" applyProtection="1">
      <alignment horizontal="left" vertical="center" wrapText="1"/>
      <protection/>
    </xf>
    <xf numFmtId="0" fontId="2" fillId="34" borderId="16" xfId="0" applyFont="1" applyFill="1" applyBorder="1" applyAlignment="1">
      <alignment vertical="center"/>
    </xf>
    <xf numFmtId="0" fontId="2" fillId="34" borderId="10" xfId="0" applyNumberFormat="1" applyFont="1" applyFill="1" applyBorder="1" applyAlignment="1" applyProtection="1">
      <alignment horizontal="left" vertical="center" wrapText="1"/>
      <protection/>
    </xf>
    <xf numFmtId="4" fontId="2" fillId="34" borderId="16" xfId="0" applyNumberFormat="1" applyFont="1" applyFill="1" applyBorder="1" applyAlignment="1">
      <alignment horizontal="center" vertical="center"/>
    </xf>
    <xf numFmtId="4" fontId="2" fillId="0" borderId="11" xfId="33" applyNumberFormat="1" applyFont="1" applyFill="1" applyBorder="1" applyAlignment="1" applyProtection="1">
      <alignment horizontal="center" vertical="center"/>
      <protection/>
    </xf>
    <xf numFmtId="2" fontId="2" fillId="0" borderId="11" xfId="0" applyNumberFormat="1" applyFont="1" applyFill="1" applyBorder="1" applyAlignment="1" applyProtection="1">
      <alignment horizontal="center" vertical="center"/>
      <protection/>
    </xf>
    <xf numFmtId="2" fontId="2" fillId="0" borderId="12" xfId="0" applyNumberFormat="1" applyFont="1" applyFill="1" applyBorder="1" applyAlignment="1" applyProtection="1">
      <alignment horizontal="center" vertical="center"/>
      <protection/>
    </xf>
    <xf numFmtId="0" fontId="1" fillId="34" borderId="27" xfId="0" applyFont="1" applyFill="1" applyBorder="1" applyAlignment="1">
      <alignment horizontal="center" vertical="center" wrapText="1"/>
    </xf>
    <xf numFmtId="0" fontId="1" fillId="34" borderId="26" xfId="0" applyFont="1" applyFill="1" applyBorder="1" applyAlignment="1">
      <alignment horizontal="center" vertical="center" wrapText="1"/>
    </xf>
    <xf numFmtId="0" fontId="1" fillId="34" borderId="28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34" borderId="0" xfId="0" applyNumberFormat="1" applyFont="1" applyFill="1" applyBorder="1" applyAlignment="1" applyProtection="1">
      <alignment horizontal="left" vertical="center" wrapText="1"/>
      <protection/>
    </xf>
    <xf numFmtId="2" fontId="2" fillId="0" borderId="0" xfId="0" applyNumberFormat="1" applyFont="1" applyFill="1" applyBorder="1" applyAlignment="1" applyProtection="1">
      <alignment horizontal="center" vertical="center"/>
      <protection/>
    </xf>
    <xf numFmtId="4" fontId="2" fillId="0" borderId="22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9" fontId="4" fillId="33" borderId="21" xfId="0" applyNumberFormat="1" applyFont="1" applyFill="1" applyBorder="1" applyAlignment="1">
      <alignment horizontal="left"/>
    </xf>
    <xf numFmtId="49" fontId="4" fillId="33" borderId="0" xfId="0" applyNumberFormat="1" applyFont="1" applyFill="1" applyBorder="1" applyAlignment="1">
      <alignment horizontal="left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1" fontId="2" fillId="0" borderId="33" xfId="33" applyNumberFormat="1" applyFont="1" applyFill="1" applyBorder="1" applyAlignment="1" applyProtection="1">
      <alignment horizontal="center" vertical="center"/>
      <protection/>
    </xf>
    <xf numFmtId="1" fontId="2" fillId="0" borderId="17" xfId="33" applyNumberFormat="1" applyFont="1" applyFill="1" applyBorder="1" applyAlignment="1" applyProtection="1">
      <alignment horizontal="center" vertical="center"/>
      <protection/>
    </xf>
    <xf numFmtId="1" fontId="2" fillId="0" borderId="13" xfId="33" applyNumberFormat="1" applyFont="1" applyFill="1" applyBorder="1" applyAlignment="1" applyProtection="1">
      <alignment horizontal="center" vertical="center"/>
      <protection/>
    </xf>
    <xf numFmtId="4" fontId="2" fillId="0" borderId="33" xfId="33" applyNumberFormat="1" applyFont="1" applyFill="1" applyBorder="1" applyAlignment="1" applyProtection="1">
      <alignment horizontal="center" vertical="center"/>
      <protection/>
    </xf>
    <xf numFmtId="4" fontId="2" fillId="0" borderId="17" xfId="33" applyNumberFormat="1" applyFont="1" applyFill="1" applyBorder="1" applyAlignment="1" applyProtection="1">
      <alignment horizontal="center" vertical="center"/>
      <protection/>
    </xf>
    <xf numFmtId="4" fontId="2" fillId="0" borderId="13" xfId="33" applyNumberFormat="1" applyFont="1" applyFill="1" applyBorder="1" applyAlignment="1" applyProtection="1">
      <alignment horizontal="center" vertical="center"/>
      <protection/>
    </xf>
    <xf numFmtId="0" fontId="2" fillId="0" borderId="30" xfId="0" applyNumberFormat="1" applyFont="1" applyFill="1" applyBorder="1" applyAlignment="1" applyProtection="1">
      <alignment horizontal="center" vertical="center"/>
      <protection/>
    </xf>
    <xf numFmtId="0" fontId="2" fillId="0" borderId="31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4" fontId="2" fillId="0" borderId="34" xfId="0" applyNumberFormat="1" applyFont="1" applyBorder="1" applyAlignment="1">
      <alignment horizontal="center" vertical="center"/>
    </xf>
    <xf numFmtId="4" fontId="2" fillId="0" borderId="35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4" fontId="2" fillId="0" borderId="34" xfId="0" applyNumberFormat="1" applyFont="1" applyFill="1" applyBorder="1" applyAlignment="1">
      <alignment horizontal="center" vertical="center"/>
    </xf>
    <xf numFmtId="4" fontId="2" fillId="0" borderId="35" xfId="0" applyNumberFormat="1" applyFont="1" applyFill="1" applyBorder="1" applyAlignment="1">
      <alignment horizontal="center" vertical="center"/>
    </xf>
    <xf numFmtId="4" fontId="2" fillId="0" borderId="36" xfId="0" applyNumberFormat="1" applyFont="1" applyFill="1" applyBorder="1" applyAlignment="1">
      <alignment horizontal="center" vertical="center"/>
    </xf>
    <xf numFmtId="4" fontId="2" fillId="0" borderId="34" xfId="0" applyNumberFormat="1" applyFont="1" applyFill="1" applyBorder="1" applyAlignment="1" applyProtection="1">
      <alignment horizontal="center" vertical="center" wrapText="1"/>
      <protection/>
    </xf>
    <xf numFmtId="4" fontId="2" fillId="0" borderId="36" xfId="0" applyNumberFormat="1" applyFont="1" applyFill="1" applyBorder="1" applyAlignment="1" applyProtection="1">
      <alignment horizontal="center" vertical="center" wrapText="1"/>
      <protection/>
    </xf>
    <xf numFmtId="4" fontId="2" fillId="0" borderId="36" xfId="0" applyNumberFormat="1" applyFont="1" applyBorder="1" applyAlignment="1">
      <alignment horizontal="center" vertical="center"/>
    </xf>
    <xf numFmtId="4" fontId="2" fillId="0" borderId="34" xfId="0" applyNumberFormat="1" applyFont="1" applyFill="1" applyBorder="1" applyAlignment="1" applyProtection="1">
      <alignment horizontal="center" vertical="center"/>
      <protection/>
    </xf>
    <xf numFmtId="4" fontId="2" fillId="0" borderId="36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4" fontId="1" fillId="0" borderId="0" xfId="0" applyNumberFormat="1" applyFont="1" applyBorder="1" applyAlignment="1">
      <alignment horizontal="center" vertical="center"/>
    </xf>
    <xf numFmtId="4" fontId="1" fillId="0" borderId="22" xfId="0" applyNumberFormat="1" applyFont="1" applyBorder="1" applyAlignment="1">
      <alignment horizontal="center" vertical="center"/>
    </xf>
    <xf numFmtId="4" fontId="1" fillId="34" borderId="0" xfId="0" applyNumberFormat="1" applyFont="1" applyFill="1" applyBorder="1" applyAlignment="1">
      <alignment horizontal="center" vertical="center"/>
    </xf>
    <xf numFmtId="4" fontId="1" fillId="34" borderId="22" xfId="0" applyNumberFormat="1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1" fontId="2" fillId="0" borderId="10" xfId="33" applyNumberFormat="1" applyFont="1" applyFill="1" applyBorder="1" applyAlignment="1" applyProtection="1">
      <alignment horizontal="center" vertical="center"/>
      <protection/>
    </xf>
    <xf numFmtId="4" fontId="2" fillId="0" borderId="10" xfId="33" applyNumberFormat="1" applyFont="1" applyFill="1" applyBorder="1" applyAlignment="1" applyProtection="1">
      <alignment horizontal="center" vertical="center"/>
      <protection/>
    </xf>
    <xf numFmtId="4" fontId="2" fillId="0" borderId="16" xfId="0" applyNumberFormat="1" applyFont="1" applyFill="1" applyBorder="1" applyAlignment="1">
      <alignment horizontal="center" vertical="center"/>
    </xf>
    <xf numFmtId="2" fontId="2" fillId="0" borderId="34" xfId="0" applyNumberFormat="1" applyFont="1" applyFill="1" applyBorder="1" applyAlignment="1" applyProtection="1">
      <alignment horizontal="center" vertical="center"/>
      <protection/>
    </xf>
    <xf numFmtId="2" fontId="2" fillId="0" borderId="36" xfId="0" applyNumberFormat="1" applyFont="1" applyFill="1" applyBorder="1" applyAlignment="1" applyProtection="1">
      <alignment horizontal="center" vertical="center"/>
      <protection/>
    </xf>
    <xf numFmtId="4" fontId="1" fillId="34" borderId="0" xfId="0" applyNumberFormat="1" applyFont="1" applyFill="1" applyBorder="1" applyAlignment="1">
      <alignment horizontal="center" vertical="center" wrapText="1"/>
    </xf>
    <xf numFmtId="4" fontId="1" fillId="34" borderId="22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G62"/>
  <sheetViews>
    <sheetView view="pageBreakPreview" zoomScale="60" zoomScalePageLayoutView="0" workbookViewId="0" topLeftCell="A1">
      <selection activeCell="F2" sqref="F2"/>
    </sheetView>
  </sheetViews>
  <sheetFormatPr defaultColWidth="9.140625" defaultRowHeight="12.75"/>
  <cols>
    <col min="1" max="1" width="3.140625" style="0" customWidth="1"/>
    <col min="2" max="2" width="4.7109375" style="0" customWidth="1"/>
    <col min="3" max="3" width="8.140625" style="0" customWidth="1"/>
    <col min="4" max="4" width="97.7109375" style="0" customWidth="1"/>
    <col min="5" max="5" width="9.7109375" style="0" bestFit="1" customWidth="1"/>
    <col min="6" max="6" width="11.140625" style="0" customWidth="1"/>
    <col min="7" max="7" width="13.00390625" style="0" customWidth="1"/>
  </cols>
  <sheetData>
    <row r="1" ht="13.5" thickBot="1"/>
    <row r="2" spans="1:7" ht="15.75">
      <c r="A2" s="24"/>
      <c r="B2" s="25"/>
      <c r="C2" s="25"/>
      <c r="D2" s="25"/>
      <c r="E2" s="25"/>
      <c r="F2" s="25" t="s">
        <v>115</v>
      </c>
      <c r="G2" s="26"/>
    </row>
    <row r="3" spans="1:7" ht="15">
      <c r="A3" s="27"/>
      <c r="B3" s="28"/>
      <c r="C3" s="28"/>
      <c r="D3" s="28"/>
      <c r="E3" s="28"/>
      <c r="F3" s="28"/>
      <c r="G3" s="29"/>
    </row>
    <row r="4" spans="1:7" ht="15">
      <c r="A4" s="27"/>
      <c r="B4" s="101" t="s">
        <v>18</v>
      </c>
      <c r="C4" s="101"/>
      <c r="D4" s="101"/>
      <c r="E4" s="101"/>
      <c r="F4" s="101"/>
      <c r="G4" s="102"/>
    </row>
    <row r="5" spans="1:7" ht="15">
      <c r="A5" s="27"/>
      <c r="B5" s="103" t="s">
        <v>87</v>
      </c>
      <c r="C5" s="103"/>
      <c r="D5" s="103"/>
      <c r="E5" s="103"/>
      <c r="F5" s="103"/>
      <c r="G5" s="104"/>
    </row>
    <row r="6" spans="1:7" ht="12" customHeight="1" thickBot="1">
      <c r="A6" s="27"/>
      <c r="B6" s="30"/>
      <c r="C6" s="30"/>
      <c r="D6" s="30"/>
      <c r="E6" s="30"/>
      <c r="F6" s="30"/>
      <c r="G6" s="31"/>
    </row>
    <row r="7" spans="1:7" ht="54.75" customHeight="1">
      <c r="A7" s="27"/>
      <c r="B7" s="55" t="s">
        <v>0</v>
      </c>
      <c r="C7" s="56" t="s">
        <v>1</v>
      </c>
      <c r="D7" s="56" t="s">
        <v>16</v>
      </c>
      <c r="E7" s="56" t="s">
        <v>2</v>
      </c>
      <c r="F7" s="57" t="s">
        <v>21</v>
      </c>
      <c r="G7" s="40" t="s">
        <v>20</v>
      </c>
    </row>
    <row r="8" spans="1:7" ht="22.5" customHeight="1">
      <c r="A8" s="27"/>
      <c r="B8" s="41">
        <v>1</v>
      </c>
      <c r="C8" s="42">
        <v>2</v>
      </c>
      <c r="D8" s="42">
        <v>3</v>
      </c>
      <c r="E8" s="42">
        <v>4</v>
      </c>
      <c r="F8" s="43"/>
      <c r="G8" s="44">
        <v>8</v>
      </c>
    </row>
    <row r="9" spans="1:7" ht="15.75" customHeight="1">
      <c r="A9" s="27"/>
      <c r="B9" s="105" t="s">
        <v>19</v>
      </c>
      <c r="C9" s="106"/>
      <c r="D9" s="106"/>
      <c r="E9" s="106"/>
      <c r="F9" s="106"/>
      <c r="G9" s="107"/>
    </row>
    <row r="10" spans="1:7" ht="30.75">
      <c r="A10" s="27"/>
      <c r="B10" s="45"/>
      <c r="C10" s="46"/>
      <c r="D10" s="47" t="s">
        <v>3</v>
      </c>
      <c r="E10" s="47"/>
      <c r="F10" s="48"/>
      <c r="G10" s="49"/>
    </row>
    <row r="11" spans="1:7" ht="30.75">
      <c r="A11" s="27"/>
      <c r="B11" s="108">
        <v>1</v>
      </c>
      <c r="C11" s="109">
        <v>2008</v>
      </c>
      <c r="D11" s="1" t="s">
        <v>114</v>
      </c>
      <c r="E11" s="110" t="s">
        <v>6</v>
      </c>
      <c r="F11" s="19"/>
      <c r="G11" s="111">
        <f>F12+F13</f>
        <v>210</v>
      </c>
    </row>
    <row r="12" spans="1:7" ht="15">
      <c r="A12" s="27"/>
      <c r="B12" s="108"/>
      <c r="C12" s="109"/>
      <c r="D12" s="50" t="s">
        <v>42</v>
      </c>
      <c r="E12" s="110"/>
      <c r="F12" s="12">
        <f>600*1*0.15</f>
        <v>90</v>
      </c>
      <c r="G12" s="111"/>
    </row>
    <row r="13" spans="1:7" ht="15">
      <c r="A13" s="27"/>
      <c r="B13" s="108"/>
      <c r="C13" s="109"/>
      <c r="D13" s="50" t="s">
        <v>43</v>
      </c>
      <c r="E13" s="110"/>
      <c r="F13" s="12">
        <f>800*1*0.15</f>
        <v>120</v>
      </c>
      <c r="G13" s="111"/>
    </row>
    <row r="14" spans="1:7" ht="46.5">
      <c r="A14" s="27"/>
      <c r="B14" s="75">
        <v>2</v>
      </c>
      <c r="C14" s="77">
        <v>2026</v>
      </c>
      <c r="D14" s="17" t="s">
        <v>91</v>
      </c>
      <c r="E14" s="22" t="s">
        <v>6</v>
      </c>
      <c r="F14" s="18"/>
      <c r="G14" s="92">
        <f>F15</f>
        <v>350</v>
      </c>
    </row>
    <row r="15" spans="1:7" ht="15">
      <c r="A15" s="27"/>
      <c r="B15" s="75"/>
      <c r="C15" s="77"/>
      <c r="D15" s="50" t="s">
        <v>44</v>
      </c>
      <c r="E15" s="22"/>
      <c r="F15" s="16">
        <f>200*3.5*0.5</f>
        <v>350</v>
      </c>
      <c r="G15" s="94"/>
    </row>
    <row r="16" spans="1:7" ht="30.75">
      <c r="A16" s="27"/>
      <c r="B16" s="82">
        <v>3</v>
      </c>
      <c r="C16" s="76">
        <v>2028</v>
      </c>
      <c r="D16" s="1" t="s">
        <v>22</v>
      </c>
      <c r="E16" s="79" t="s">
        <v>6</v>
      </c>
      <c r="F16" s="16"/>
      <c r="G16" s="92">
        <f>F17+F18</f>
        <v>7040</v>
      </c>
    </row>
    <row r="17" spans="1:7" ht="15">
      <c r="A17" s="27"/>
      <c r="B17" s="75"/>
      <c r="C17" s="77"/>
      <c r="D17" s="50" t="s">
        <v>46</v>
      </c>
      <c r="E17" s="80"/>
      <c r="F17" s="16">
        <f>400*8*1.2</f>
        <v>3840</v>
      </c>
      <c r="G17" s="93"/>
    </row>
    <row r="18" spans="1:7" ht="15">
      <c r="A18" s="27"/>
      <c r="B18" s="83"/>
      <c r="C18" s="78"/>
      <c r="D18" s="50" t="s">
        <v>45</v>
      </c>
      <c r="E18" s="81"/>
      <c r="F18" s="16">
        <f>400*10*0.8</f>
        <v>3200</v>
      </c>
      <c r="G18" s="94"/>
    </row>
    <row r="19" spans="1:7" ht="30.75">
      <c r="A19" s="27"/>
      <c r="B19" s="45"/>
      <c r="C19" s="46"/>
      <c r="D19" s="47" t="s">
        <v>4</v>
      </c>
      <c r="E19" s="47"/>
      <c r="F19" s="48"/>
      <c r="G19" s="51"/>
    </row>
    <row r="20" spans="1:7" ht="62.25">
      <c r="A20" s="27"/>
      <c r="B20" s="82">
        <v>4</v>
      </c>
      <c r="C20" s="76">
        <v>3003</v>
      </c>
      <c r="D20" s="2" t="s">
        <v>11</v>
      </c>
      <c r="E20" s="79" t="s">
        <v>5</v>
      </c>
      <c r="F20" s="9"/>
      <c r="G20" s="92">
        <f>F21+F22</f>
        <v>320</v>
      </c>
    </row>
    <row r="21" spans="1:7" ht="15">
      <c r="A21" s="27"/>
      <c r="B21" s="75"/>
      <c r="C21" s="77"/>
      <c r="D21" s="50" t="s">
        <v>59</v>
      </c>
      <c r="E21" s="80"/>
      <c r="F21" s="12">
        <v>200</v>
      </c>
      <c r="G21" s="93"/>
    </row>
    <row r="22" spans="1:7" ht="15">
      <c r="A22" s="27"/>
      <c r="B22" s="75"/>
      <c r="C22" s="77"/>
      <c r="D22" s="50" t="s">
        <v>60</v>
      </c>
      <c r="E22" s="80"/>
      <c r="F22" s="12">
        <v>120</v>
      </c>
      <c r="G22" s="93"/>
    </row>
    <row r="23" spans="1:7" ht="46.5">
      <c r="A23" s="27"/>
      <c r="B23" s="82">
        <v>5</v>
      </c>
      <c r="C23" s="76">
        <v>3006</v>
      </c>
      <c r="D23" s="5" t="s">
        <v>28</v>
      </c>
      <c r="E23" s="79" t="s">
        <v>5</v>
      </c>
      <c r="F23" s="9"/>
      <c r="G23" s="92">
        <f>F24+F25</f>
        <v>8200</v>
      </c>
    </row>
    <row r="24" spans="1:7" ht="15">
      <c r="A24" s="27"/>
      <c r="B24" s="75"/>
      <c r="C24" s="77"/>
      <c r="D24" s="50" t="s">
        <v>40</v>
      </c>
      <c r="E24" s="80"/>
      <c r="F24" s="12">
        <f>500*10.25</f>
        <v>5125</v>
      </c>
      <c r="G24" s="93"/>
    </row>
    <row r="25" spans="1:7" ht="15">
      <c r="A25" s="27"/>
      <c r="B25" s="75"/>
      <c r="C25" s="77"/>
      <c r="D25" s="50" t="s">
        <v>41</v>
      </c>
      <c r="E25" s="80"/>
      <c r="F25" s="12">
        <f>300*10.25</f>
        <v>3075</v>
      </c>
      <c r="G25" s="93"/>
    </row>
    <row r="26" spans="1:7" ht="30.75">
      <c r="A26" s="27"/>
      <c r="B26" s="82">
        <v>6</v>
      </c>
      <c r="C26" s="76">
        <v>3012</v>
      </c>
      <c r="D26" s="5" t="s">
        <v>7</v>
      </c>
      <c r="E26" s="79" t="s">
        <v>6</v>
      </c>
      <c r="F26" s="9"/>
      <c r="G26" s="92">
        <f>F27+F28</f>
        <v>359</v>
      </c>
    </row>
    <row r="27" spans="1:7" ht="15">
      <c r="A27" s="27"/>
      <c r="B27" s="75"/>
      <c r="C27" s="77"/>
      <c r="D27" s="50" t="s">
        <v>37</v>
      </c>
      <c r="E27" s="80"/>
      <c r="F27" s="12">
        <f>1200*7*0.04</f>
        <v>336</v>
      </c>
      <c r="G27" s="93"/>
    </row>
    <row r="28" spans="1:7" ht="15">
      <c r="A28" s="27"/>
      <c r="B28" s="83"/>
      <c r="C28" s="78"/>
      <c r="D28" s="50" t="s">
        <v>38</v>
      </c>
      <c r="E28" s="81"/>
      <c r="F28" s="52">
        <v>23</v>
      </c>
      <c r="G28" s="94"/>
    </row>
    <row r="29" spans="1:7" ht="62.25">
      <c r="A29" s="27"/>
      <c r="B29" s="82">
        <v>7</v>
      </c>
      <c r="C29" s="84">
        <v>3013</v>
      </c>
      <c r="D29" s="3" t="s">
        <v>17</v>
      </c>
      <c r="E29" s="14" t="s">
        <v>8</v>
      </c>
      <c r="F29" s="10"/>
      <c r="G29" s="92">
        <f>F30+F31</f>
        <v>828.48</v>
      </c>
    </row>
    <row r="30" spans="1:7" ht="15">
      <c r="A30" s="27"/>
      <c r="B30" s="75"/>
      <c r="C30" s="85"/>
      <c r="D30" s="50" t="s">
        <v>39</v>
      </c>
      <c r="E30" s="15"/>
      <c r="F30" s="13">
        <f>1200*7*0.04*2.4</f>
        <v>806.4</v>
      </c>
      <c r="G30" s="93"/>
    </row>
    <row r="31" spans="1:7" ht="15">
      <c r="A31" s="27"/>
      <c r="B31" s="83"/>
      <c r="C31" s="86"/>
      <c r="D31" s="50" t="s">
        <v>38</v>
      </c>
      <c r="E31" s="15"/>
      <c r="F31" s="53">
        <v>22.08</v>
      </c>
      <c r="G31" s="94"/>
    </row>
    <row r="32" spans="1:7" ht="46.5">
      <c r="A32" s="27"/>
      <c r="B32" s="71">
        <v>8</v>
      </c>
      <c r="C32" s="100">
        <v>3017</v>
      </c>
      <c r="D32" s="2" t="s">
        <v>12</v>
      </c>
      <c r="E32" s="100" t="s">
        <v>9</v>
      </c>
      <c r="F32" s="10"/>
      <c r="G32" s="98">
        <f>F33</f>
        <v>5000</v>
      </c>
    </row>
    <row r="33" spans="1:7" ht="15">
      <c r="A33" s="27"/>
      <c r="B33" s="91"/>
      <c r="C33" s="100"/>
      <c r="D33" s="50" t="s">
        <v>61</v>
      </c>
      <c r="E33" s="100"/>
      <c r="F33" s="13">
        <v>5000</v>
      </c>
      <c r="G33" s="99"/>
    </row>
    <row r="34" spans="1:7" ht="62.25">
      <c r="A34" s="27"/>
      <c r="B34" s="71">
        <v>9</v>
      </c>
      <c r="C34" s="84">
        <v>3023</v>
      </c>
      <c r="D34" s="1" t="s">
        <v>27</v>
      </c>
      <c r="E34" s="14" t="s">
        <v>8</v>
      </c>
      <c r="F34" s="54"/>
      <c r="G34" s="95">
        <f>F35</f>
        <v>22.08</v>
      </c>
    </row>
    <row r="35" spans="1:7" ht="15">
      <c r="A35" s="27"/>
      <c r="B35" s="91"/>
      <c r="C35" s="86"/>
      <c r="D35" s="50" t="s">
        <v>38</v>
      </c>
      <c r="E35" s="14"/>
      <c r="F35" s="54">
        <f>F31</f>
        <v>22.08</v>
      </c>
      <c r="G35" s="96"/>
    </row>
    <row r="36" spans="1:7" ht="46.5">
      <c r="A36" s="27"/>
      <c r="B36" s="45"/>
      <c r="C36" s="46"/>
      <c r="D36" s="47" t="s">
        <v>10</v>
      </c>
      <c r="E36" s="47"/>
      <c r="F36" s="48"/>
      <c r="G36" s="51"/>
    </row>
    <row r="37" spans="1:7" ht="30.75">
      <c r="A37" s="27"/>
      <c r="B37" s="89">
        <v>9</v>
      </c>
      <c r="C37" s="84">
        <v>4007</v>
      </c>
      <c r="D37" s="8" t="s">
        <v>14</v>
      </c>
      <c r="E37" s="84" t="s">
        <v>9</v>
      </c>
      <c r="F37" s="10"/>
      <c r="G37" s="87">
        <f>F38+F39</f>
        <v>600</v>
      </c>
    </row>
    <row r="38" spans="1:7" ht="15">
      <c r="A38" s="27"/>
      <c r="B38" s="90"/>
      <c r="C38" s="85"/>
      <c r="D38" s="50" t="s">
        <v>47</v>
      </c>
      <c r="E38" s="85"/>
      <c r="F38" s="13">
        <v>200</v>
      </c>
      <c r="G38" s="88"/>
    </row>
    <row r="39" spans="1:7" ht="15">
      <c r="A39" s="27"/>
      <c r="B39" s="90"/>
      <c r="C39" s="85"/>
      <c r="D39" s="50" t="s">
        <v>48</v>
      </c>
      <c r="E39" s="85"/>
      <c r="F39" s="13">
        <v>400</v>
      </c>
      <c r="G39" s="88"/>
    </row>
    <row r="40" spans="1:7" ht="46.5">
      <c r="A40" s="27"/>
      <c r="B40" s="89">
        <v>10</v>
      </c>
      <c r="C40" s="84">
        <v>4011</v>
      </c>
      <c r="D40" s="4" t="s">
        <v>15</v>
      </c>
      <c r="E40" s="84" t="s">
        <v>9</v>
      </c>
      <c r="F40" s="11"/>
      <c r="G40" s="87">
        <f>F41</f>
        <v>115</v>
      </c>
    </row>
    <row r="41" spans="1:7" ht="15">
      <c r="A41" s="27"/>
      <c r="B41" s="90"/>
      <c r="C41" s="85"/>
      <c r="D41" s="50" t="s">
        <v>49</v>
      </c>
      <c r="E41" s="85"/>
      <c r="F41" s="13">
        <f>5*11.5*2</f>
        <v>115</v>
      </c>
      <c r="G41" s="88"/>
    </row>
    <row r="42" spans="1:7" ht="30.75">
      <c r="A42" s="27"/>
      <c r="B42" s="71">
        <v>11</v>
      </c>
      <c r="C42" s="84">
        <v>4026</v>
      </c>
      <c r="D42" s="1" t="s">
        <v>23</v>
      </c>
      <c r="E42" s="14" t="s">
        <v>5</v>
      </c>
      <c r="F42" s="13"/>
      <c r="G42" s="87">
        <f>F43</f>
        <v>230</v>
      </c>
    </row>
    <row r="43" spans="1:7" ht="15">
      <c r="A43" s="27"/>
      <c r="B43" s="72"/>
      <c r="C43" s="86"/>
      <c r="D43" s="50" t="s">
        <v>38</v>
      </c>
      <c r="E43" s="14"/>
      <c r="F43" s="13">
        <f>10*11.5*2</f>
        <v>230</v>
      </c>
      <c r="G43" s="97"/>
    </row>
    <row r="44" spans="1:7" ht="30.75">
      <c r="A44" s="27"/>
      <c r="B44" s="71">
        <v>12</v>
      </c>
      <c r="C44" s="84">
        <v>4052</v>
      </c>
      <c r="D44" s="1" t="s">
        <v>24</v>
      </c>
      <c r="E44" s="14" t="s">
        <v>9</v>
      </c>
      <c r="F44" s="13"/>
      <c r="G44" s="87">
        <f>F45</f>
        <v>46</v>
      </c>
    </row>
    <row r="45" spans="1:7" ht="15">
      <c r="A45" s="27"/>
      <c r="B45" s="72"/>
      <c r="C45" s="86"/>
      <c r="D45" s="50" t="s">
        <v>38</v>
      </c>
      <c r="E45" s="14"/>
      <c r="F45" s="13">
        <f>11.5*2*2</f>
        <v>46</v>
      </c>
      <c r="G45" s="97"/>
    </row>
    <row r="46" spans="1:7" ht="15">
      <c r="A46" s="27"/>
      <c r="B46" s="20"/>
      <c r="C46" s="14"/>
      <c r="D46" s="1"/>
      <c r="E46" s="14"/>
      <c r="F46" s="13"/>
      <c r="G46" s="23"/>
    </row>
    <row r="47" spans="1:7" ht="30.75">
      <c r="A47" s="27"/>
      <c r="B47" s="45"/>
      <c r="C47" s="46"/>
      <c r="D47" s="47" t="s">
        <v>25</v>
      </c>
      <c r="E47" s="47"/>
      <c r="F47" s="48"/>
      <c r="G47" s="51"/>
    </row>
    <row r="48" spans="1:7" ht="15">
      <c r="A48" s="27"/>
      <c r="B48" s="20"/>
      <c r="C48" s="14"/>
      <c r="D48" s="1"/>
      <c r="E48" s="14"/>
      <c r="F48" s="13"/>
      <c r="G48" s="23"/>
    </row>
    <row r="49" spans="1:7" ht="30.75">
      <c r="A49" s="27"/>
      <c r="B49" s="71">
        <v>13</v>
      </c>
      <c r="C49" s="84">
        <v>5006</v>
      </c>
      <c r="D49" s="1" t="s">
        <v>50</v>
      </c>
      <c r="E49" s="14" t="s">
        <v>26</v>
      </c>
      <c r="F49" s="13"/>
      <c r="G49" s="23">
        <f>F50</f>
        <v>320</v>
      </c>
    </row>
    <row r="50" spans="1:7" ht="15">
      <c r="A50" s="27"/>
      <c r="B50" s="72"/>
      <c r="C50" s="86"/>
      <c r="D50" s="50" t="s">
        <v>51</v>
      </c>
      <c r="E50" s="14"/>
      <c r="F50" s="13">
        <v>320</v>
      </c>
      <c r="G50" s="23"/>
    </row>
    <row r="51" spans="1:7" ht="30.75">
      <c r="A51" s="27"/>
      <c r="B51" s="71">
        <v>14</v>
      </c>
      <c r="C51" s="84">
        <v>5002</v>
      </c>
      <c r="D51" s="1" t="s">
        <v>52</v>
      </c>
      <c r="E51" s="14" t="s">
        <v>5</v>
      </c>
      <c r="F51" s="13"/>
      <c r="G51" s="23">
        <f>F52</f>
        <v>1200</v>
      </c>
    </row>
    <row r="52" spans="1:7" ht="15.75" thickBot="1">
      <c r="A52" s="27"/>
      <c r="B52" s="72"/>
      <c r="C52" s="86"/>
      <c r="D52" s="50" t="s">
        <v>62</v>
      </c>
      <c r="E52" s="14"/>
      <c r="F52" s="13">
        <v>1200</v>
      </c>
      <c r="G52" s="21"/>
    </row>
    <row r="53" spans="1:7" ht="15">
      <c r="A53" s="27"/>
      <c r="B53" s="58"/>
      <c r="C53" s="59"/>
      <c r="D53" s="60"/>
      <c r="E53" s="59"/>
      <c r="F53" s="59"/>
      <c r="G53" s="32"/>
    </row>
    <row r="54" spans="1:7" ht="15">
      <c r="A54" s="27"/>
      <c r="B54" s="61" t="s">
        <v>29</v>
      </c>
      <c r="C54" s="6"/>
      <c r="D54" s="7"/>
      <c r="E54" s="6"/>
      <c r="F54" s="6"/>
      <c r="G54" s="32"/>
    </row>
    <row r="55" spans="1:7" ht="15">
      <c r="A55" s="27"/>
      <c r="B55" s="67" t="s">
        <v>54</v>
      </c>
      <c r="C55" s="68"/>
      <c r="D55" s="68"/>
      <c r="E55" s="68"/>
      <c r="F55" s="68"/>
      <c r="G55" s="32"/>
    </row>
    <row r="56" spans="1:7" ht="12.75">
      <c r="A56" s="27"/>
      <c r="B56" s="67" t="s">
        <v>53</v>
      </c>
      <c r="C56" s="68"/>
      <c r="D56" s="68"/>
      <c r="E56" s="68"/>
      <c r="F56" s="68"/>
      <c r="G56" s="33"/>
    </row>
    <row r="57" spans="1:7" ht="12.75">
      <c r="A57" s="27"/>
      <c r="B57" s="73" t="s">
        <v>35</v>
      </c>
      <c r="C57" s="74"/>
      <c r="D57" s="74"/>
      <c r="E57" s="74"/>
      <c r="F57" s="74"/>
      <c r="G57" s="33"/>
    </row>
    <row r="58" spans="1:7" ht="12.75">
      <c r="A58" s="27"/>
      <c r="B58" s="67" t="s">
        <v>36</v>
      </c>
      <c r="C58" s="68"/>
      <c r="D58" s="68"/>
      <c r="E58" s="68"/>
      <c r="F58" s="68"/>
      <c r="G58" s="33"/>
    </row>
    <row r="59" spans="1:7" ht="12.75">
      <c r="A59" s="27"/>
      <c r="B59" s="69" t="s">
        <v>55</v>
      </c>
      <c r="C59" s="70"/>
      <c r="D59" s="70"/>
      <c r="E59" s="70"/>
      <c r="F59" s="70"/>
      <c r="G59" s="33"/>
    </row>
    <row r="60" spans="1:7" ht="12.75">
      <c r="A60" s="27"/>
      <c r="B60" s="69" t="s">
        <v>56</v>
      </c>
      <c r="C60" s="70"/>
      <c r="D60" s="70"/>
      <c r="E60" s="70"/>
      <c r="F60" s="70"/>
      <c r="G60" s="33"/>
    </row>
    <row r="61" spans="1:7" ht="12.75">
      <c r="A61" s="27"/>
      <c r="B61" s="69" t="s">
        <v>57</v>
      </c>
      <c r="C61" s="70"/>
      <c r="D61" s="70"/>
      <c r="E61" s="70"/>
      <c r="F61" s="70"/>
      <c r="G61" s="33"/>
    </row>
    <row r="62" spans="1:7" ht="13.5" thickBot="1">
      <c r="A62" s="27"/>
      <c r="B62" s="34"/>
      <c r="C62" s="35"/>
      <c r="D62" s="35"/>
      <c r="E62" s="35"/>
      <c r="F62" s="35"/>
      <c r="G62" s="36"/>
    </row>
  </sheetData>
  <sheetProtection/>
  <mergeCells count="61">
    <mergeCell ref="G37:G39"/>
    <mergeCell ref="G16:G18"/>
    <mergeCell ref="G42:G43"/>
    <mergeCell ref="E11:E13"/>
    <mergeCell ref="B23:B25"/>
    <mergeCell ref="C23:C25"/>
    <mergeCell ref="B32:B33"/>
    <mergeCell ref="G11:G13"/>
    <mergeCell ref="C14:C15"/>
    <mergeCell ref="G20:G22"/>
    <mergeCell ref="G23:G25"/>
    <mergeCell ref="G14:G15"/>
    <mergeCell ref="E23:E25"/>
    <mergeCell ref="C20:C22"/>
    <mergeCell ref="C32:C33"/>
    <mergeCell ref="E32:E33"/>
    <mergeCell ref="B4:G4"/>
    <mergeCell ref="B5:G5"/>
    <mergeCell ref="B9:G9"/>
    <mergeCell ref="B11:B13"/>
    <mergeCell ref="C11:C13"/>
    <mergeCell ref="G26:G28"/>
    <mergeCell ref="G29:G31"/>
    <mergeCell ref="C34:C35"/>
    <mergeCell ref="G34:G35"/>
    <mergeCell ref="E37:E39"/>
    <mergeCell ref="B40:B41"/>
    <mergeCell ref="C40:C41"/>
    <mergeCell ref="G32:G33"/>
    <mergeCell ref="E26:E28"/>
    <mergeCell ref="E40:E41"/>
    <mergeCell ref="G40:G41"/>
    <mergeCell ref="B37:B39"/>
    <mergeCell ref="C37:C39"/>
    <mergeCell ref="C49:C50"/>
    <mergeCell ref="B49:B50"/>
    <mergeCell ref="B34:B35"/>
    <mergeCell ref="C42:C43"/>
    <mergeCell ref="B42:B43"/>
    <mergeCell ref="C44:C45"/>
    <mergeCell ref="G44:G45"/>
    <mergeCell ref="B14:B15"/>
    <mergeCell ref="C16:C18"/>
    <mergeCell ref="E16:E18"/>
    <mergeCell ref="C26:C28"/>
    <mergeCell ref="B26:B28"/>
    <mergeCell ref="C29:C31"/>
    <mergeCell ref="B20:B22"/>
    <mergeCell ref="B29:B31"/>
    <mergeCell ref="B16:B18"/>
    <mergeCell ref="E20:E22"/>
    <mergeCell ref="B58:F58"/>
    <mergeCell ref="B59:F59"/>
    <mergeCell ref="B60:F60"/>
    <mergeCell ref="B61:F61"/>
    <mergeCell ref="B44:B45"/>
    <mergeCell ref="B55:F55"/>
    <mergeCell ref="B56:F56"/>
    <mergeCell ref="B57:F57"/>
    <mergeCell ref="C51:C52"/>
    <mergeCell ref="B51:B52"/>
  </mergeCells>
  <printOptions horizontalCentered="1"/>
  <pageMargins left="0.7086614173228347" right="0.31496062992125984" top="0.7480314960629921" bottom="0.7480314960629921" header="0.31496062992125984" footer="0.31496062992125984"/>
  <pageSetup fitToHeight="0" fitToWidth="1" horizontalDpi="600" verticalDpi="600" orientation="portrait" paperSize="9" scale="63" r:id="rId1"/>
  <rowBreaks count="1" manualBreakCount="1">
    <brk id="4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2:G62"/>
  <sheetViews>
    <sheetView zoomScalePageLayoutView="0" workbookViewId="0" topLeftCell="A1">
      <selection activeCell="F2" sqref="F2"/>
    </sheetView>
  </sheetViews>
  <sheetFormatPr defaultColWidth="9.140625" defaultRowHeight="12.75"/>
  <cols>
    <col min="1" max="1" width="3.140625" style="0" customWidth="1"/>
    <col min="2" max="2" width="4.7109375" style="0" customWidth="1"/>
    <col min="3" max="3" width="8.140625" style="0" customWidth="1"/>
    <col min="4" max="4" width="97.7109375" style="0" customWidth="1"/>
    <col min="5" max="5" width="9.7109375" style="0" bestFit="1" customWidth="1"/>
    <col min="6" max="6" width="11.140625" style="0" customWidth="1"/>
    <col min="7" max="7" width="13.00390625" style="0" customWidth="1"/>
  </cols>
  <sheetData>
    <row r="1" ht="13.5" thickBot="1"/>
    <row r="2" spans="1:7" ht="15.75">
      <c r="A2" s="24"/>
      <c r="B2" s="25"/>
      <c r="C2" s="25"/>
      <c r="D2" s="25"/>
      <c r="E2" s="25"/>
      <c r="F2" s="25" t="s">
        <v>115</v>
      </c>
      <c r="G2" s="26"/>
    </row>
    <row r="3" spans="1:7" ht="15">
      <c r="A3" s="27"/>
      <c r="B3" s="28"/>
      <c r="C3" s="28"/>
      <c r="D3" s="28"/>
      <c r="E3" s="28"/>
      <c r="F3" s="28"/>
      <c r="G3" s="29"/>
    </row>
    <row r="4" spans="1:7" ht="15">
      <c r="A4" s="27"/>
      <c r="B4" s="101" t="s">
        <v>18</v>
      </c>
      <c r="C4" s="101"/>
      <c r="D4" s="101"/>
      <c r="E4" s="101"/>
      <c r="F4" s="101"/>
      <c r="G4" s="102"/>
    </row>
    <row r="5" spans="1:7" ht="40.5" customHeight="1">
      <c r="A5" s="27"/>
      <c r="B5" s="114" t="s">
        <v>58</v>
      </c>
      <c r="C5" s="114"/>
      <c r="D5" s="114"/>
      <c r="E5" s="114"/>
      <c r="F5" s="114"/>
      <c r="G5" s="115"/>
    </row>
    <row r="6" spans="1:7" ht="12" customHeight="1" thickBot="1">
      <c r="A6" s="27"/>
      <c r="B6" s="30"/>
      <c r="C6" s="30"/>
      <c r="D6" s="30"/>
      <c r="E6" s="30"/>
      <c r="F6" s="30"/>
      <c r="G6" s="31"/>
    </row>
    <row r="7" spans="1:7" ht="54.75" customHeight="1">
      <c r="A7" s="27"/>
      <c r="B7" s="38" t="s">
        <v>0</v>
      </c>
      <c r="C7" s="37" t="s">
        <v>1</v>
      </c>
      <c r="D7" s="37" t="s">
        <v>16</v>
      </c>
      <c r="E7" s="37" t="s">
        <v>2</v>
      </c>
      <c r="F7" s="39" t="s">
        <v>21</v>
      </c>
      <c r="G7" s="40" t="s">
        <v>20</v>
      </c>
    </row>
    <row r="8" spans="1:7" ht="22.5" customHeight="1">
      <c r="A8" s="27"/>
      <c r="B8" s="41">
        <v>1</v>
      </c>
      <c r="C8" s="42">
        <v>2</v>
      </c>
      <c r="D8" s="42">
        <v>3</v>
      </c>
      <c r="E8" s="42">
        <v>4</v>
      </c>
      <c r="F8" s="43"/>
      <c r="G8" s="44">
        <v>8</v>
      </c>
    </row>
    <row r="9" spans="1:7" ht="15.75" customHeight="1">
      <c r="A9" s="27"/>
      <c r="B9" s="105" t="s">
        <v>19</v>
      </c>
      <c r="C9" s="106"/>
      <c r="D9" s="106"/>
      <c r="E9" s="106"/>
      <c r="F9" s="106"/>
      <c r="G9" s="107"/>
    </row>
    <row r="10" spans="1:7" ht="30.75">
      <c r="A10" s="27"/>
      <c r="B10" s="45"/>
      <c r="C10" s="46"/>
      <c r="D10" s="47" t="s">
        <v>3</v>
      </c>
      <c r="E10" s="47"/>
      <c r="F10" s="48"/>
      <c r="G10" s="49"/>
    </row>
    <row r="11" spans="1:7" ht="30.75">
      <c r="A11" s="27"/>
      <c r="B11" s="108">
        <v>1</v>
      </c>
      <c r="C11" s="109">
        <v>2008</v>
      </c>
      <c r="D11" s="1" t="s">
        <v>13</v>
      </c>
      <c r="E11" s="110" t="s">
        <v>6</v>
      </c>
      <c r="F11" s="19"/>
      <c r="G11" s="111">
        <f>F12+F13</f>
        <v>210</v>
      </c>
    </row>
    <row r="12" spans="1:7" ht="15">
      <c r="A12" s="27"/>
      <c r="B12" s="108"/>
      <c r="C12" s="109"/>
      <c r="D12" s="50" t="s">
        <v>64</v>
      </c>
      <c r="E12" s="110"/>
      <c r="F12" s="12">
        <f>600*1*0.15</f>
        <v>90</v>
      </c>
      <c r="G12" s="111"/>
    </row>
    <row r="13" spans="1:7" ht="15">
      <c r="A13" s="27"/>
      <c r="B13" s="108"/>
      <c r="C13" s="109"/>
      <c r="D13" s="50" t="s">
        <v>65</v>
      </c>
      <c r="E13" s="110"/>
      <c r="F13" s="12">
        <f>800*1*0.15</f>
        <v>120</v>
      </c>
      <c r="G13" s="111"/>
    </row>
    <row r="14" spans="1:7" ht="46.5">
      <c r="A14" s="27"/>
      <c r="B14" s="75">
        <v>2</v>
      </c>
      <c r="C14" s="77">
        <v>2026</v>
      </c>
      <c r="D14" s="17" t="s">
        <v>91</v>
      </c>
      <c r="E14" s="79" t="s">
        <v>6</v>
      </c>
      <c r="F14" s="18"/>
      <c r="G14" s="92">
        <f>F15</f>
        <v>350</v>
      </c>
    </row>
    <row r="15" spans="1:7" ht="15">
      <c r="A15" s="27"/>
      <c r="B15" s="75"/>
      <c r="C15" s="77"/>
      <c r="D15" s="50" t="s">
        <v>66</v>
      </c>
      <c r="E15" s="81"/>
      <c r="F15" s="16">
        <f>200*3.5*0.5</f>
        <v>350</v>
      </c>
      <c r="G15" s="94"/>
    </row>
    <row r="16" spans="1:7" ht="30.75">
      <c r="A16" s="27"/>
      <c r="B16" s="82">
        <v>3</v>
      </c>
      <c r="C16" s="76">
        <v>2028</v>
      </c>
      <c r="D16" s="1" t="s">
        <v>22</v>
      </c>
      <c r="E16" s="79" t="s">
        <v>6</v>
      </c>
      <c r="F16" s="16"/>
      <c r="G16" s="92">
        <f>F17+F18</f>
        <v>7040</v>
      </c>
    </row>
    <row r="17" spans="1:7" ht="15">
      <c r="A17" s="27"/>
      <c r="B17" s="75"/>
      <c r="C17" s="77"/>
      <c r="D17" s="50" t="s">
        <v>67</v>
      </c>
      <c r="E17" s="80"/>
      <c r="F17" s="16">
        <f>400*8*1.2</f>
        <v>3840</v>
      </c>
      <c r="G17" s="93"/>
    </row>
    <row r="18" spans="1:7" ht="15">
      <c r="A18" s="27"/>
      <c r="B18" s="83"/>
      <c r="C18" s="78"/>
      <c r="D18" s="50" t="s">
        <v>89</v>
      </c>
      <c r="E18" s="81"/>
      <c r="F18" s="16">
        <f>400*10*0.8</f>
        <v>3200</v>
      </c>
      <c r="G18" s="94"/>
    </row>
    <row r="19" spans="1:7" ht="30.75">
      <c r="A19" s="27"/>
      <c r="B19" s="45"/>
      <c r="C19" s="46"/>
      <c r="D19" s="47" t="s">
        <v>4</v>
      </c>
      <c r="E19" s="47"/>
      <c r="F19" s="48"/>
      <c r="G19" s="51"/>
    </row>
    <row r="20" spans="1:7" ht="62.25">
      <c r="A20" s="27"/>
      <c r="B20" s="82">
        <v>4</v>
      </c>
      <c r="C20" s="76">
        <v>3003</v>
      </c>
      <c r="D20" s="2" t="s">
        <v>11</v>
      </c>
      <c r="E20" s="79" t="s">
        <v>5</v>
      </c>
      <c r="F20" s="9"/>
      <c r="G20" s="92">
        <f>F21+F22</f>
        <v>320</v>
      </c>
    </row>
    <row r="21" spans="1:7" ht="15">
      <c r="A21" s="27"/>
      <c r="B21" s="75"/>
      <c r="C21" s="77"/>
      <c r="D21" s="50" t="s">
        <v>68</v>
      </c>
      <c r="E21" s="80"/>
      <c r="F21" s="12">
        <v>200</v>
      </c>
      <c r="G21" s="93"/>
    </row>
    <row r="22" spans="1:7" ht="15">
      <c r="A22" s="27"/>
      <c r="B22" s="75"/>
      <c r="C22" s="77"/>
      <c r="D22" s="50" t="s">
        <v>69</v>
      </c>
      <c r="E22" s="80"/>
      <c r="F22" s="12">
        <v>120</v>
      </c>
      <c r="G22" s="93"/>
    </row>
    <row r="23" spans="1:7" ht="46.5">
      <c r="A23" s="27"/>
      <c r="B23" s="82">
        <v>5</v>
      </c>
      <c r="C23" s="76">
        <v>3006</v>
      </c>
      <c r="D23" s="5" t="s">
        <v>28</v>
      </c>
      <c r="E23" s="79" t="s">
        <v>5</v>
      </c>
      <c r="F23" s="9"/>
      <c r="G23" s="92">
        <f>F24+F25</f>
        <v>8200</v>
      </c>
    </row>
    <row r="24" spans="1:7" ht="15">
      <c r="A24" s="27"/>
      <c r="B24" s="75"/>
      <c r="C24" s="77"/>
      <c r="D24" s="50" t="s">
        <v>70</v>
      </c>
      <c r="E24" s="80"/>
      <c r="F24" s="12">
        <f>500*10.25</f>
        <v>5125</v>
      </c>
      <c r="G24" s="93"/>
    </row>
    <row r="25" spans="1:7" ht="15">
      <c r="A25" s="27"/>
      <c r="B25" s="75"/>
      <c r="C25" s="77"/>
      <c r="D25" s="50" t="s">
        <v>71</v>
      </c>
      <c r="E25" s="80"/>
      <c r="F25" s="12">
        <f>300*10.25</f>
        <v>3075</v>
      </c>
      <c r="G25" s="93"/>
    </row>
    <row r="26" spans="1:7" ht="30.75">
      <c r="A26" s="27"/>
      <c r="B26" s="82">
        <v>6</v>
      </c>
      <c r="C26" s="76">
        <v>3012</v>
      </c>
      <c r="D26" s="5" t="s">
        <v>7</v>
      </c>
      <c r="E26" s="79" t="s">
        <v>6</v>
      </c>
      <c r="F26" s="9"/>
      <c r="G26" s="92">
        <f>F27+F28</f>
        <v>358.08</v>
      </c>
    </row>
    <row r="27" spans="1:7" ht="15">
      <c r="A27" s="27"/>
      <c r="B27" s="75"/>
      <c r="C27" s="77"/>
      <c r="D27" s="50" t="s">
        <v>72</v>
      </c>
      <c r="E27" s="80"/>
      <c r="F27" s="12">
        <f>1200*7*0.04</f>
        <v>336</v>
      </c>
      <c r="G27" s="93"/>
    </row>
    <row r="28" spans="1:7" ht="15">
      <c r="A28" s="27"/>
      <c r="B28" s="83"/>
      <c r="C28" s="78"/>
      <c r="D28" s="50" t="s">
        <v>63</v>
      </c>
      <c r="E28" s="81"/>
      <c r="F28" s="52">
        <v>22.08</v>
      </c>
      <c r="G28" s="94"/>
    </row>
    <row r="29" spans="1:7" ht="62.25">
      <c r="A29" s="27"/>
      <c r="B29" s="100">
        <v>7</v>
      </c>
      <c r="C29" s="100">
        <v>3013</v>
      </c>
      <c r="D29" s="3" t="s">
        <v>17</v>
      </c>
      <c r="E29" s="84" t="s">
        <v>8</v>
      </c>
      <c r="F29" s="10"/>
      <c r="G29" s="92">
        <f>F30+F31</f>
        <v>828.48</v>
      </c>
    </row>
    <row r="30" spans="1:7" ht="15">
      <c r="A30" s="27"/>
      <c r="B30" s="100"/>
      <c r="C30" s="100"/>
      <c r="D30" s="50" t="s">
        <v>72</v>
      </c>
      <c r="E30" s="85"/>
      <c r="F30" s="13">
        <f>1200*7*0.04*2.4</f>
        <v>806.4</v>
      </c>
      <c r="G30" s="93"/>
    </row>
    <row r="31" spans="1:7" ht="15">
      <c r="A31" s="27"/>
      <c r="B31" s="100"/>
      <c r="C31" s="100"/>
      <c r="D31" s="50" t="s">
        <v>63</v>
      </c>
      <c r="E31" s="86"/>
      <c r="F31" s="53">
        <v>22.08</v>
      </c>
      <c r="G31" s="94"/>
    </row>
    <row r="32" spans="1:7" ht="46.5">
      <c r="A32" s="27"/>
      <c r="B32" s="71">
        <v>8</v>
      </c>
      <c r="C32" s="100">
        <v>3017</v>
      </c>
      <c r="D32" s="2" t="s">
        <v>12</v>
      </c>
      <c r="E32" s="100" t="s">
        <v>9</v>
      </c>
      <c r="F32" s="10"/>
      <c r="G32" s="98">
        <f>F33</f>
        <v>5000</v>
      </c>
    </row>
    <row r="33" spans="1:7" ht="15">
      <c r="A33" s="27"/>
      <c r="B33" s="91"/>
      <c r="C33" s="100"/>
      <c r="D33" s="50" t="s">
        <v>73</v>
      </c>
      <c r="E33" s="100"/>
      <c r="F33" s="13">
        <v>5000</v>
      </c>
      <c r="G33" s="99"/>
    </row>
    <row r="34" spans="1:7" ht="62.25">
      <c r="A34" s="27"/>
      <c r="B34" s="71">
        <v>9</v>
      </c>
      <c r="C34" s="84">
        <v>3023</v>
      </c>
      <c r="D34" s="1" t="s">
        <v>27</v>
      </c>
      <c r="E34" s="84" t="s">
        <v>8</v>
      </c>
      <c r="F34" s="54"/>
      <c r="G34" s="95">
        <f>F35</f>
        <v>22.08</v>
      </c>
    </row>
    <row r="35" spans="1:7" ht="15">
      <c r="A35" s="27"/>
      <c r="B35" s="91"/>
      <c r="C35" s="86"/>
      <c r="D35" s="50" t="s">
        <v>63</v>
      </c>
      <c r="E35" s="86"/>
      <c r="F35" s="54">
        <f>F31</f>
        <v>22.08</v>
      </c>
      <c r="G35" s="96"/>
    </row>
    <row r="36" spans="1:7" ht="46.5">
      <c r="A36" s="27"/>
      <c r="B36" s="45"/>
      <c r="C36" s="46"/>
      <c r="D36" s="47" t="s">
        <v>10</v>
      </c>
      <c r="E36" s="47"/>
      <c r="F36" s="48"/>
      <c r="G36" s="51"/>
    </row>
    <row r="37" spans="1:7" ht="30.75">
      <c r="A37" s="27"/>
      <c r="B37" s="89">
        <v>9</v>
      </c>
      <c r="C37" s="84">
        <v>4007</v>
      </c>
      <c r="D37" s="8" t="s">
        <v>14</v>
      </c>
      <c r="E37" s="84" t="s">
        <v>9</v>
      </c>
      <c r="F37" s="10"/>
      <c r="G37" s="87">
        <f>F38+F39</f>
        <v>600</v>
      </c>
    </row>
    <row r="38" spans="1:7" ht="15">
      <c r="A38" s="27"/>
      <c r="B38" s="90"/>
      <c r="C38" s="85"/>
      <c r="D38" s="50" t="s">
        <v>74</v>
      </c>
      <c r="E38" s="85"/>
      <c r="F38" s="13">
        <v>200</v>
      </c>
      <c r="G38" s="88"/>
    </row>
    <row r="39" spans="1:7" ht="15">
      <c r="A39" s="27"/>
      <c r="B39" s="90"/>
      <c r="C39" s="85"/>
      <c r="D39" s="50" t="s">
        <v>75</v>
      </c>
      <c r="E39" s="85"/>
      <c r="F39" s="13">
        <v>400</v>
      </c>
      <c r="G39" s="88"/>
    </row>
    <row r="40" spans="1:7" ht="46.5">
      <c r="A40" s="27"/>
      <c r="B40" s="89">
        <v>10</v>
      </c>
      <c r="C40" s="84">
        <v>4011</v>
      </c>
      <c r="D40" s="4" t="s">
        <v>15</v>
      </c>
      <c r="E40" s="84" t="s">
        <v>9</v>
      </c>
      <c r="F40" s="11"/>
      <c r="G40" s="87">
        <f>F41</f>
        <v>115</v>
      </c>
    </row>
    <row r="41" spans="1:7" ht="15">
      <c r="A41" s="27"/>
      <c r="B41" s="90"/>
      <c r="C41" s="85"/>
      <c r="D41" s="50" t="s">
        <v>90</v>
      </c>
      <c r="E41" s="85"/>
      <c r="F41" s="13">
        <f>5*11.5*2</f>
        <v>115</v>
      </c>
      <c r="G41" s="88"/>
    </row>
    <row r="42" spans="1:7" ht="30.75">
      <c r="A42" s="27"/>
      <c r="B42" s="71">
        <v>11</v>
      </c>
      <c r="C42" s="84">
        <v>4026</v>
      </c>
      <c r="D42" s="1" t="s">
        <v>23</v>
      </c>
      <c r="E42" s="84" t="s">
        <v>5</v>
      </c>
      <c r="F42" s="13"/>
      <c r="G42" s="87">
        <f>F43</f>
        <v>230</v>
      </c>
    </row>
    <row r="43" spans="1:7" ht="15">
      <c r="A43" s="27"/>
      <c r="B43" s="72"/>
      <c r="C43" s="86"/>
      <c r="D43" s="50" t="s">
        <v>63</v>
      </c>
      <c r="E43" s="86"/>
      <c r="F43" s="13">
        <f>10*11.5*2</f>
        <v>230</v>
      </c>
      <c r="G43" s="97"/>
    </row>
    <row r="44" spans="1:7" ht="30.75">
      <c r="A44" s="27"/>
      <c r="B44" s="71">
        <v>12</v>
      </c>
      <c r="C44" s="84">
        <v>4052</v>
      </c>
      <c r="D44" s="1" t="s">
        <v>24</v>
      </c>
      <c r="E44" s="84" t="s">
        <v>9</v>
      </c>
      <c r="F44" s="13"/>
      <c r="G44" s="87">
        <f>F45</f>
        <v>46</v>
      </c>
    </row>
    <row r="45" spans="1:7" ht="15">
      <c r="A45" s="27"/>
      <c r="B45" s="72"/>
      <c r="C45" s="86"/>
      <c r="D45" s="50" t="s">
        <v>63</v>
      </c>
      <c r="E45" s="86"/>
      <c r="F45" s="13">
        <f>11.5*2*2</f>
        <v>46</v>
      </c>
      <c r="G45" s="97"/>
    </row>
    <row r="46" spans="1:7" ht="15">
      <c r="A46" s="27"/>
      <c r="B46" s="20"/>
      <c r="C46" s="14"/>
      <c r="D46" s="1"/>
      <c r="E46" s="14"/>
      <c r="F46" s="13"/>
      <c r="G46" s="23"/>
    </row>
    <row r="47" spans="1:7" ht="30.75">
      <c r="A47" s="27"/>
      <c r="B47" s="45"/>
      <c r="C47" s="46"/>
      <c r="D47" s="47" t="s">
        <v>25</v>
      </c>
      <c r="E47" s="47"/>
      <c r="F47" s="48"/>
      <c r="G47" s="51"/>
    </row>
    <row r="48" spans="1:7" ht="15">
      <c r="A48" s="27"/>
      <c r="B48" s="20"/>
      <c r="C48" s="14"/>
      <c r="D48" s="1"/>
      <c r="E48" s="14"/>
      <c r="F48" s="13"/>
      <c r="G48" s="23"/>
    </row>
    <row r="49" spans="1:7" ht="30.75">
      <c r="A49" s="27"/>
      <c r="B49" s="71">
        <v>13</v>
      </c>
      <c r="C49" s="84">
        <v>5006</v>
      </c>
      <c r="D49" s="1" t="s">
        <v>50</v>
      </c>
      <c r="E49" s="84" t="s">
        <v>26</v>
      </c>
      <c r="F49" s="13"/>
      <c r="G49" s="112">
        <f>F50</f>
        <v>320</v>
      </c>
    </row>
    <row r="50" spans="1:7" ht="15">
      <c r="A50" s="27"/>
      <c r="B50" s="72"/>
      <c r="C50" s="86"/>
      <c r="D50" s="50" t="s">
        <v>76</v>
      </c>
      <c r="E50" s="86"/>
      <c r="F50" s="13">
        <v>320</v>
      </c>
      <c r="G50" s="113"/>
    </row>
    <row r="51" spans="1:7" ht="30.75">
      <c r="A51" s="27"/>
      <c r="B51" s="71">
        <v>14</v>
      </c>
      <c r="C51" s="84">
        <v>5002</v>
      </c>
      <c r="D51" s="1" t="s">
        <v>52</v>
      </c>
      <c r="E51" s="84" t="s">
        <v>5</v>
      </c>
      <c r="F51" s="13"/>
      <c r="G51" s="87">
        <f>F52</f>
        <v>1200</v>
      </c>
    </row>
    <row r="52" spans="1:7" ht="15">
      <c r="A52" s="27"/>
      <c r="B52" s="72"/>
      <c r="C52" s="86"/>
      <c r="D52" s="50" t="s">
        <v>34</v>
      </c>
      <c r="E52" s="86"/>
      <c r="F52" s="13">
        <v>1200</v>
      </c>
      <c r="G52" s="97"/>
    </row>
    <row r="53" spans="1:7" ht="15">
      <c r="A53" s="27"/>
      <c r="B53" s="62"/>
      <c r="C53" s="63"/>
      <c r="D53" s="64"/>
      <c r="E53" s="63"/>
      <c r="F53" s="65"/>
      <c r="G53" s="66"/>
    </row>
    <row r="54" spans="1:7" ht="15">
      <c r="A54" s="27"/>
      <c r="B54" s="7" t="s">
        <v>29</v>
      </c>
      <c r="C54" s="6"/>
      <c r="D54" s="7"/>
      <c r="E54" s="6"/>
      <c r="F54" s="6"/>
      <c r="G54" s="32"/>
    </row>
    <row r="55" spans="1:7" ht="15">
      <c r="A55" s="27"/>
      <c r="B55" s="68" t="s">
        <v>54</v>
      </c>
      <c r="C55" s="68"/>
      <c r="D55" s="68"/>
      <c r="E55" s="68"/>
      <c r="F55" s="68"/>
      <c r="G55" s="32"/>
    </row>
    <row r="56" spans="1:7" ht="12.75">
      <c r="A56" s="27"/>
      <c r="B56" s="68" t="s">
        <v>53</v>
      </c>
      <c r="C56" s="68"/>
      <c r="D56" s="68"/>
      <c r="E56" s="68"/>
      <c r="F56" s="68"/>
      <c r="G56" s="33"/>
    </row>
    <row r="57" spans="1:7" ht="27" customHeight="1">
      <c r="A57" s="27"/>
      <c r="B57" s="74" t="s">
        <v>35</v>
      </c>
      <c r="C57" s="74"/>
      <c r="D57" s="74"/>
      <c r="E57" s="74"/>
      <c r="F57" s="74"/>
      <c r="G57" s="33"/>
    </row>
    <row r="58" spans="1:7" ht="12.75">
      <c r="A58" s="27"/>
      <c r="B58" s="68" t="s">
        <v>36</v>
      </c>
      <c r="C58" s="68"/>
      <c r="D58" s="68"/>
      <c r="E58" s="68"/>
      <c r="F58" s="68"/>
      <c r="G58" s="33"/>
    </row>
    <row r="59" spans="1:7" ht="12.75">
      <c r="A59" s="27"/>
      <c r="B59" s="70" t="s">
        <v>55</v>
      </c>
      <c r="C59" s="70"/>
      <c r="D59" s="70"/>
      <c r="E59" s="70"/>
      <c r="F59" s="70"/>
      <c r="G59" s="33"/>
    </row>
    <row r="60" spans="1:7" ht="12.75">
      <c r="A60" s="27"/>
      <c r="B60" s="70" t="s">
        <v>56</v>
      </c>
      <c r="C60" s="70"/>
      <c r="D60" s="70"/>
      <c r="E60" s="70"/>
      <c r="F60" s="70"/>
      <c r="G60" s="33"/>
    </row>
    <row r="61" spans="1:7" ht="12.75">
      <c r="A61" s="27"/>
      <c r="B61" s="70" t="s">
        <v>57</v>
      </c>
      <c r="C61" s="70"/>
      <c r="D61" s="70"/>
      <c r="E61" s="70"/>
      <c r="F61" s="70"/>
      <c r="G61" s="33"/>
    </row>
    <row r="62" spans="1:7" ht="13.5" thickBot="1">
      <c r="A62" s="34"/>
      <c r="B62" s="35"/>
      <c r="C62" s="35"/>
      <c r="D62" s="35"/>
      <c r="E62" s="35"/>
      <c r="F62" s="35"/>
      <c r="G62" s="36"/>
    </row>
  </sheetData>
  <sheetProtection/>
  <mergeCells count="70">
    <mergeCell ref="B59:F59"/>
    <mergeCell ref="B60:F60"/>
    <mergeCell ref="B61:F61"/>
    <mergeCell ref="B55:F55"/>
    <mergeCell ref="B56:F56"/>
    <mergeCell ref="B57:F57"/>
    <mergeCell ref="B58:F58"/>
    <mergeCell ref="B4:G4"/>
    <mergeCell ref="B5:G5"/>
    <mergeCell ref="B9:G9"/>
    <mergeCell ref="B11:B13"/>
    <mergeCell ref="C11:C13"/>
    <mergeCell ref="E11:E13"/>
    <mergeCell ref="G11:G13"/>
    <mergeCell ref="B14:B15"/>
    <mergeCell ref="C14:C15"/>
    <mergeCell ref="G14:G15"/>
    <mergeCell ref="B16:B18"/>
    <mergeCell ref="C16:C18"/>
    <mergeCell ref="E16:E18"/>
    <mergeCell ref="G16:G18"/>
    <mergeCell ref="E14:E15"/>
    <mergeCell ref="B20:B22"/>
    <mergeCell ref="C20:C22"/>
    <mergeCell ref="E20:E22"/>
    <mergeCell ref="G20:G22"/>
    <mergeCell ref="B23:B25"/>
    <mergeCell ref="C23:C25"/>
    <mergeCell ref="E23:E25"/>
    <mergeCell ref="G23:G25"/>
    <mergeCell ref="E26:E28"/>
    <mergeCell ref="G26:G28"/>
    <mergeCell ref="G29:G31"/>
    <mergeCell ref="C26:C28"/>
    <mergeCell ref="B26:B28"/>
    <mergeCell ref="C29:C31"/>
    <mergeCell ref="B29:B31"/>
    <mergeCell ref="E29:E31"/>
    <mergeCell ref="G40:G41"/>
    <mergeCell ref="C32:C33"/>
    <mergeCell ref="E32:E33"/>
    <mergeCell ref="G32:G33"/>
    <mergeCell ref="B34:B35"/>
    <mergeCell ref="C34:C35"/>
    <mergeCell ref="G34:G35"/>
    <mergeCell ref="E34:E35"/>
    <mergeCell ref="B32:B33"/>
    <mergeCell ref="G42:G43"/>
    <mergeCell ref="G44:G45"/>
    <mergeCell ref="C51:C52"/>
    <mergeCell ref="B37:B39"/>
    <mergeCell ref="C37:C39"/>
    <mergeCell ref="E37:E39"/>
    <mergeCell ref="G37:G39"/>
    <mergeCell ref="B40:B41"/>
    <mergeCell ref="C40:C41"/>
    <mergeCell ref="E40:E41"/>
    <mergeCell ref="C42:C43"/>
    <mergeCell ref="B42:B43"/>
    <mergeCell ref="E42:E43"/>
    <mergeCell ref="E44:E45"/>
    <mergeCell ref="C44:C45"/>
    <mergeCell ref="B44:B45"/>
    <mergeCell ref="B51:B52"/>
    <mergeCell ref="C49:C50"/>
    <mergeCell ref="B49:B50"/>
    <mergeCell ref="E49:E50"/>
    <mergeCell ref="E51:E52"/>
    <mergeCell ref="G49:G50"/>
    <mergeCell ref="G51:G5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2:G62"/>
  <sheetViews>
    <sheetView view="pageBreakPreview" zoomScale="60" zoomScalePageLayoutView="0" workbookViewId="0" topLeftCell="A1">
      <selection activeCell="F2" sqref="F2"/>
    </sheetView>
  </sheetViews>
  <sheetFormatPr defaultColWidth="9.140625" defaultRowHeight="12.75"/>
  <cols>
    <col min="1" max="1" width="3.140625" style="0" customWidth="1"/>
    <col min="2" max="2" width="4.7109375" style="0" customWidth="1"/>
    <col min="3" max="3" width="8.140625" style="0" customWidth="1"/>
    <col min="4" max="4" width="97.7109375" style="0" customWidth="1"/>
    <col min="5" max="5" width="9.7109375" style="0" bestFit="1" customWidth="1"/>
    <col min="6" max="6" width="11.140625" style="0" customWidth="1"/>
    <col min="7" max="7" width="13.00390625" style="0" customWidth="1"/>
  </cols>
  <sheetData>
    <row r="1" ht="13.5" thickBot="1"/>
    <row r="2" spans="1:7" ht="15.75">
      <c r="A2" s="24"/>
      <c r="B2" s="25"/>
      <c r="C2" s="25"/>
      <c r="D2" s="25"/>
      <c r="E2" s="25"/>
      <c r="F2" s="25" t="s">
        <v>115</v>
      </c>
      <c r="G2" s="26"/>
    </row>
    <row r="3" spans="1:7" ht="15">
      <c r="A3" s="27"/>
      <c r="B3" s="28"/>
      <c r="C3" s="28"/>
      <c r="D3" s="28"/>
      <c r="E3" s="28"/>
      <c r="F3" s="28"/>
      <c r="G3" s="29"/>
    </row>
    <row r="4" spans="1:7" ht="15">
      <c r="A4" s="27"/>
      <c r="B4" s="101" t="s">
        <v>18</v>
      </c>
      <c r="C4" s="101"/>
      <c r="D4" s="101"/>
      <c r="E4" s="101"/>
      <c r="F4" s="101"/>
      <c r="G4" s="102"/>
    </row>
    <row r="5" spans="1:7" ht="40.5" customHeight="1">
      <c r="A5" s="27"/>
      <c r="B5" s="114" t="s">
        <v>77</v>
      </c>
      <c r="C5" s="114"/>
      <c r="D5" s="114"/>
      <c r="E5" s="114"/>
      <c r="F5" s="114"/>
      <c r="G5" s="115"/>
    </row>
    <row r="6" spans="1:7" ht="12" customHeight="1" thickBot="1">
      <c r="A6" s="27"/>
      <c r="B6" s="30"/>
      <c r="C6" s="30"/>
      <c r="D6" s="30"/>
      <c r="E6" s="30"/>
      <c r="F6" s="30"/>
      <c r="G6" s="31"/>
    </row>
    <row r="7" spans="1:7" ht="54.75" customHeight="1">
      <c r="A7" s="27"/>
      <c r="B7" s="38" t="s">
        <v>0</v>
      </c>
      <c r="C7" s="37" t="s">
        <v>1</v>
      </c>
      <c r="D7" s="37" t="s">
        <v>16</v>
      </c>
      <c r="E7" s="37" t="s">
        <v>2</v>
      </c>
      <c r="F7" s="39" t="s">
        <v>21</v>
      </c>
      <c r="G7" s="40" t="s">
        <v>20</v>
      </c>
    </row>
    <row r="8" spans="1:7" ht="22.5" customHeight="1">
      <c r="A8" s="27"/>
      <c r="B8" s="41">
        <v>1</v>
      </c>
      <c r="C8" s="42">
        <v>2</v>
      </c>
      <c r="D8" s="42">
        <v>3</v>
      </c>
      <c r="E8" s="42">
        <v>4</v>
      </c>
      <c r="F8" s="43"/>
      <c r="G8" s="44">
        <v>8</v>
      </c>
    </row>
    <row r="9" spans="1:7" ht="15.75" customHeight="1">
      <c r="A9" s="27"/>
      <c r="B9" s="105" t="s">
        <v>19</v>
      </c>
      <c r="C9" s="106"/>
      <c r="D9" s="106"/>
      <c r="E9" s="106"/>
      <c r="F9" s="106"/>
      <c r="G9" s="107"/>
    </row>
    <row r="10" spans="1:7" ht="30.75">
      <c r="A10" s="27"/>
      <c r="B10" s="45"/>
      <c r="C10" s="46"/>
      <c r="D10" s="47" t="s">
        <v>3</v>
      </c>
      <c r="E10" s="47"/>
      <c r="F10" s="48"/>
      <c r="G10" s="49"/>
    </row>
    <row r="11" spans="1:7" ht="30.75">
      <c r="A11" s="27"/>
      <c r="B11" s="108">
        <v>1</v>
      </c>
      <c r="C11" s="109">
        <v>2008</v>
      </c>
      <c r="D11" s="1" t="s">
        <v>13</v>
      </c>
      <c r="E11" s="110" t="s">
        <v>6</v>
      </c>
      <c r="F11" s="19"/>
      <c r="G11" s="111">
        <f>F12+F13</f>
        <v>210</v>
      </c>
    </row>
    <row r="12" spans="1:7" ht="15">
      <c r="A12" s="27"/>
      <c r="B12" s="108"/>
      <c r="C12" s="109"/>
      <c r="D12" s="50" t="s">
        <v>78</v>
      </c>
      <c r="E12" s="110"/>
      <c r="F12" s="12">
        <f>600*1*0.15</f>
        <v>90</v>
      </c>
      <c r="G12" s="111"/>
    </row>
    <row r="13" spans="1:7" ht="15">
      <c r="A13" s="27"/>
      <c r="B13" s="108"/>
      <c r="C13" s="109"/>
      <c r="D13" s="50" t="s">
        <v>88</v>
      </c>
      <c r="E13" s="110"/>
      <c r="F13" s="12">
        <f>800*1*0.15</f>
        <v>120</v>
      </c>
      <c r="G13" s="111"/>
    </row>
    <row r="14" spans="1:7" ht="45" customHeight="1">
      <c r="A14" s="27"/>
      <c r="B14" s="75">
        <v>2</v>
      </c>
      <c r="C14" s="77">
        <v>2026</v>
      </c>
      <c r="D14" s="17" t="s">
        <v>91</v>
      </c>
      <c r="E14" s="79" t="s">
        <v>6</v>
      </c>
      <c r="F14" s="18"/>
      <c r="G14" s="92">
        <f>F15</f>
        <v>350</v>
      </c>
    </row>
    <row r="15" spans="1:7" ht="15">
      <c r="A15" s="27"/>
      <c r="B15" s="75"/>
      <c r="C15" s="77"/>
      <c r="D15" s="50" t="s">
        <v>79</v>
      </c>
      <c r="E15" s="81"/>
      <c r="F15" s="16">
        <f>200*3.5*0.5</f>
        <v>350</v>
      </c>
      <c r="G15" s="94"/>
    </row>
    <row r="16" spans="1:7" ht="30.75">
      <c r="A16" s="27"/>
      <c r="B16" s="82">
        <v>3</v>
      </c>
      <c r="C16" s="76">
        <v>2028</v>
      </c>
      <c r="D16" s="1" t="s">
        <v>22</v>
      </c>
      <c r="E16" s="79" t="s">
        <v>6</v>
      </c>
      <c r="F16" s="16"/>
      <c r="G16" s="92">
        <f>F17+F18</f>
        <v>7040</v>
      </c>
    </row>
    <row r="17" spans="1:7" ht="15">
      <c r="A17" s="27"/>
      <c r="B17" s="75"/>
      <c r="C17" s="77"/>
      <c r="D17" s="50" t="s">
        <v>80</v>
      </c>
      <c r="E17" s="80"/>
      <c r="F17" s="16">
        <f>400*8*1.2</f>
        <v>3840</v>
      </c>
      <c r="G17" s="93"/>
    </row>
    <row r="18" spans="1:7" ht="15">
      <c r="A18" s="27"/>
      <c r="B18" s="83"/>
      <c r="C18" s="78"/>
      <c r="D18" s="50" t="s">
        <v>81</v>
      </c>
      <c r="E18" s="81"/>
      <c r="F18" s="16">
        <f>400*10*0.8</f>
        <v>3200</v>
      </c>
      <c r="G18" s="94"/>
    </row>
    <row r="19" spans="1:7" ht="30.75">
      <c r="A19" s="27"/>
      <c r="B19" s="45"/>
      <c r="C19" s="46"/>
      <c r="D19" s="47" t="s">
        <v>4</v>
      </c>
      <c r="E19" s="47"/>
      <c r="F19" s="48"/>
      <c r="G19" s="51"/>
    </row>
    <row r="20" spans="1:7" ht="62.25">
      <c r="A20" s="27"/>
      <c r="B20" s="82">
        <v>4</v>
      </c>
      <c r="C20" s="76">
        <v>3003</v>
      </c>
      <c r="D20" s="2" t="s">
        <v>11</v>
      </c>
      <c r="E20" s="79" t="s">
        <v>5</v>
      </c>
      <c r="F20" s="9"/>
      <c r="G20" s="92">
        <f>F21+F22</f>
        <v>320</v>
      </c>
    </row>
    <row r="21" spans="1:7" ht="15">
      <c r="A21" s="27"/>
      <c r="B21" s="75"/>
      <c r="C21" s="77"/>
      <c r="D21" s="50" t="s">
        <v>30</v>
      </c>
      <c r="E21" s="80"/>
      <c r="F21" s="12">
        <v>200</v>
      </c>
      <c r="G21" s="93"/>
    </row>
    <row r="22" spans="1:7" ht="15">
      <c r="A22" s="27"/>
      <c r="B22" s="75"/>
      <c r="C22" s="77"/>
      <c r="D22" s="50" t="s">
        <v>31</v>
      </c>
      <c r="E22" s="80"/>
      <c r="F22" s="12">
        <v>120</v>
      </c>
      <c r="G22" s="93"/>
    </row>
    <row r="23" spans="1:7" ht="46.5">
      <c r="A23" s="27"/>
      <c r="B23" s="82">
        <v>5</v>
      </c>
      <c r="C23" s="76">
        <v>3006</v>
      </c>
      <c r="D23" s="5" t="s">
        <v>28</v>
      </c>
      <c r="E23" s="79" t="s">
        <v>5</v>
      </c>
      <c r="F23" s="9"/>
      <c r="G23" s="92">
        <f>F24+F25</f>
        <v>8200</v>
      </c>
    </row>
    <row r="24" spans="1:7" ht="15">
      <c r="A24" s="27"/>
      <c r="B24" s="75"/>
      <c r="C24" s="77"/>
      <c r="D24" s="50" t="s">
        <v>82</v>
      </c>
      <c r="E24" s="80"/>
      <c r="F24" s="12">
        <f>500*10.25</f>
        <v>5125</v>
      </c>
      <c r="G24" s="93"/>
    </row>
    <row r="25" spans="1:7" ht="15">
      <c r="A25" s="27"/>
      <c r="B25" s="75"/>
      <c r="C25" s="77"/>
      <c r="D25" s="50" t="s">
        <v>83</v>
      </c>
      <c r="E25" s="80"/>
      <c r="F25" s="12">
        <f>300*10.25</f>
        <v>3075</v>
      </c>
      <c r="G25" s="93"/>
    </row>
    <row r="26" spans="1:7" ht="30.75">
      <c r="A26" s="27"/>
      <c r="B26" s="82">
        <v>6</v>
      </c>
      <c r="C26" s="76">
        <v>3012</v>
      </c>
      <c r="D26" s="5" t="s">
        <v>7</v>
      </c>
      <c r="E26" s="79" t="s">
        <v>6</v>
      </c>
      <c r="F26" s="9"/>
      <c r="G26" s="92">
        <f>F27+F28</f>
        <v>358.08</v>
      </c>
    </row>
    <row r="27" spans="1:7" ht="15">
      <c r="A27" s="27"/>
      <c r="B27" s="75"/>
      <c r="C27" s="77"/>
      <c r="D27" s="50" t="s">
        <v>85</v>
      </c>
      <c r="E27" s="80"/>
      <c r="F27" s="12">
        <f>1200*7*0.04</f>
        <v>336</v>
      </c>
      <c r="G27" s="93"/>
    </row>
    <row r="28" spans="1:7" ht="15">
      <c r="A28" s="27"/>
      <c r="B28" s="83"/>
      <c r="C28" s="78"/>
      <c r="D28" s="50" t="s">
        <v>84</v>
      </c>
      <c r="E28" s="81"/>
      <c r="F28" s="52">
        <v>22.08</v>
      </c>
      <c r="G28" s="94"/>
    </row>
    <row r="29" spans="1:7" ht="62.25">
      <c r="A29" s="27"/>
      <c r="B29" s="82">
        <v>7</v>
      </c>
      <c r="C29" s="84">
        <v>3013</v>
      </c>
      <c r="D29" s="3" t="s">
        <v>17</v>
      </c>
      <c r="E29" s="84" t="s">
        <v>8</v>
      </c>
      <c r="F29" s="10"/>
      <c r="G29" s="92">
        <f>F30+F31</f>
        <v>828.48</v>
      </c>
    </row>
    <row r="30" spans="1:7" ht="15">
      <c r="A30" s="27"/>
      <c r="B30" s="75"/>
      <c r="C30" s="85"/>
      <c r="D30" s="50" t="s">
        <v>92</v>
      </c>
      <c r="E30" s="85"/>
      <c r="F30" s="13">
        <f>1200*7*0.04*2.4</f>
        <v>806.4</v>
      </c>
      <c r="G30" s="93"/>
    </row>
    <row r="31" spans="1:7" ht="15">
      <c r="A31" s="27"/>
      <c r="B31" s="83"/>
      <c r="C31" s="86"/>
      <c r="D31" s="50" t="s">
        <v>84</v>
      </c>
      <c r="E31" s="86"/>
      <c r="F31" s="53">
        <v>22.08</v>
      </c>
      <c r="G31" s="94"/>
    </row>
    <row r="32" spans="1:7" ht="46.5">
      <c r="A32" s="27"/>
      <c r="B32" s="71">
        <v>8</v>
      </c>
      <c r="C32" s="100">
        <v>3017</v>
      </c>
      <c r="D32" s="2" t="s">
        <v>12</v>
      </c>
      <c r="E32" s="100" t="s">
        <v>9</v>
      </c>
      <c r="F32" s="10"/>
      <c r="G32" s="98">
        <f>F33</f>
        <v>5000</v>
      </c>
    </row>
    <row r="33" spans="1:7" ht="15">
      <c r="A33" s="27"/>
      <c r="B33" s="91"/>
      <c r="C33" s="100"/>
      <c r="D33" s="50" t="s">
        <v>32</v>
      </c>
      <c r="E33" s="100"/>
      <c r="F33" s="13">
        <v>5000</v>
      </c>
      <c r="G33" s="99"/>
    </row>
    <row r="34" spans="1:7" ht="62.25">
      <c r="A34" s="27"/>
      <c r="B34" s="71">
        <v>9</v>
      </c>
      <c r="C34" s="84">
        <v>3023</v>
      </c>
      <c r="D34" s="1" t="s">
        <v>27</v>
      </c>
      <c r="E34" s="14" t="s">
        <v>8</v>
      </c>
      <c r="F34" s="54"/>
      <c r="G34" s="95">
        <f>F35</f>
        <v>22.08</v>
      </c>
    </row>
    <row r="35" spans="1:7" ht="15">
      <c r="A35" s="27"/>
      <c r="B35" s="91"/>
      <c r="C35" s="86"/>
      <c r="D35" s="50" t="s">
        <v>84</v>
      </c>
      <c r="E35" s="14"/>
      <c r="F35" s="54">
        <f>F31</f>
        <v>22.08</v>
      </c>
      <c r="G35" s="96"/>
    </row>
    <row r="36" spans="1:7" ht="46.5">
      <c r="A36" s="27"/>
      <c r="B36" s="45"/>
      <c r="C36" s="46"/>
      <c r="D36" s="47" t="s">
        <v>10</v>
      </c>
      <c r="E36" s="47"/>
      <c r="F36" s="48"/>
      <c r="G36" s="51"/>
    </row>
    <row r="37" spans="1:7" ht="30.75">
      <c r="A37" s="27"/>
      <c r="B37" s="89">
        <v>9</v>
      </c>
      <c r="C37" s="84">
        <v>4007</v>
      </c>
      <c r="D37" s="8" t="s">
        <v>14</v>
      </c>
      <c r="E37" s="84" t="s">
        <v>9</v>
      </c>
      <c r="F37" s="10"/>
      <c r="G37" s="87">
        <f>F38+F39</f>
        <v>600</v>
      </c>
    </row>
    <row r="38" spans="1:7" ht="15">
      <c r="A38" s="27"/>
      <c r="B38" s="90"/>
      <c r="C38" s="85"/>
      <c r="D38" s="50" t="s">
        <v>86</v>
      </c>
      <c r="E38" s="85"/>
      <c r="F38" s="13">
        <v>200</v>
      </c>
      <c r="G38" s="88"/>
    </row>
    <row r="39" spans="1:7" ht="15">
      <c r="A39" s="27"/>
      <c r="B39" s="90"/>
      <c r="C39" s="85"/>
      <c r="D39" s="50" t="s">
        <v>33</v>
      </c>
      <c r="E39" s="85"/>
      <c r="F39" s="13">
        <v>400</v>
      </c>
      <c r="G39" s="88"/>
    </row>
    <row r="40" spans="1:7" ht="46.5">
      <c r="A40" s="27"/>
      <c r="B40" s="89">
        <v>10</v>
      </c>
      <c r="C40" s="84">
        <v>4011</v>
      </c>
      <c r="D40" s="4" t="s">
        <v>15</v>
      </c>
      <c r="E40" s="84" t="s">
        <v>9</v>
      </c>
      <c r="F40" s="11"/>
      <c r="G40" s="87">
        <f>F41</f>
        <v>115</v>
      </c>
    </row>
    <row r="41" spans="1:7" ht="15">
      <c r="A41" s="27"/>
      <c r="B41" s="90"/>
      <c r="C41" s="85"/>
      <c r="D41" s="50" t="s">
        <v>93</v>
      </c>
      <c r="E41" s="85"/>
      <c r="F41" s="13">
        <f>5*11.5*2</f>
        <v>115</v>
      </c>
      <c r="G41" s="88"/>
    </row>
    <row r="42" spans="1:7" ht="30.75">
      <c r="A42" s="27"/>
      <c r="B42" s="71">
        <v>11</v>
      </c>
      <c r="C42" s="84">
        <v>4026</v>
      </c>
      <c r="D42" s="1" t="s">
        <v>23</v>
      </c>
      <c r="E42" s="84" t="s">
        <v>5</v>
      </c>
      <c r="F42" s="13"/>
      <c r="G42" s="87">
        <f>F43</f>
        <v>230</v>
      </c>
    </row>
    <row r="43" spans="1:7" ht="15">
      <c r="A43" s="27"/>
      <c r="B43" s="72"/>
      <c r="C43" s="86"/>
      <c r="D43" s="50" t="s">
        <v>84</v>
      </c>
      <c r="E43" s="86"/>
      <c r="F43" s="13">
        <f>10*11.5*2</f>
        <v>230</v>
      </c>
      <c r="G43" s="97"/>
    </row>
    <row r="44" spans="1:7" ht="30.75">
      <c r="A44" s="27"/>
      <c r="B44" s="71">
        <v>12</v>
      </c>
      <c r="C44" s="84">
        <v>4052</v>
      </c>
      <c r="D44" s="1" t="s">
        <v>24</v>
      </c>
      <c r="E44" s="84" t="s">
        <v>9</v>
      </c>
      <c r="F44" s="13"/>
      <c r="G44" s="87">
        <f>F45</f>
        <v>46</v>
      </c>
    </row>
    <row r="45" spans="1:7" ht="15">
      <c r="A45" s="27"/>
      <c r="B45" s="72"/>
      <c r="C45" s="86"/>
      <c r="D45" s="50" t="s">
        <v>94</v>
      </c>
      <c r="E45" s="86"/>
      <c r="F45" s="13">
        <f>11.5*2*2</f>
        <v>46</v>
      </c>
      <c r="G45" s="97"/>
    </row>
    <row r="46" spans="1:7" ht="15">
      <c r="A46" s="27"/>
      <c r="B46" s="20"/>
      <c r="C46" s="14"/>
      <c r="D46" s="1"/>
      <c r="E46" s="14"/>
      <c r="F46" s="13"/>
      <c r="G46" s="23"/>
    </row>
    <row r="47" spans="1:7" ht="30.75">
      <c r="A47" s="27"/>
      <c r="B47" s="45"/>
      <c r="C47" s="46"/>
      <c r="D47" s="47" t="s">
        <v>25</v>
      </c>
      <c r="E47" s="47"/>
      <c r="F47" s="48"/>
      <c r="G47" s="51"/>
    </row>
    <row r="48" spans="1:7" ht="15">
      <c r="A48" s="27"/>
      <c r="B48" s="20"/>
      <c r="C48" s="14"/>
      <c r="D48" s="1"/>
      <c r="E48" s="14"/>
      <c r="F48" s="13"/>
      <c r="G48" s="23"/>
    </row>
    <row r="49" spans="1:7" ht="30.75">
      <c r="A49" s="27"/>
      <c r="B49" s="71">
        <v>13</v>
      </c>
      <c r="C49" s="84">
        <v>5006</v>
      </c>
      <c r="D49" s="1" t="s">
        <v>50</v>
      </c>
      <c r="E49" s="84" t="s">
        <v>26</v>
      </c>
      <c r="F49" s="13"/>
      <c r="G49" s="23">
        <f>F50</f>
        <v>320</v>
      </c>
    </row>
    <row r="50" spans="1:7" ht="15">
      <c r="A50" s="27"/>
      <c r="B50" s="72"/>
      <c r="C50" s="86"/>
      <c r="D50" s="50" t="s">
        <v>34</v>
      </c>
      <c r="E50" s="86"/>
      <c r="F50" s="13">
        <v>320</v>
      </c>
      <c r="G50" s="23"/>
    </row>
    <row r="51" spans="1:7" ht="30.75">
      <c r="A51" s="27"/>
      <c r="B51" s="71">
        <v>14</v>
      </c>
      <c r="C51" s="84">
        <v>5002</v>
      </c>
      <c r="D51" s="1" t="s">
        <v>52</v>
      </c>
      <c r="E51" s="84" t="s">
        <v>5</v>
      </c>
      <c r="F51" s="13"/>
      <c r="G51" s="23">
        <f>F52</f>
        <v>1200</v>
      </c>
    </row>
    <row r="52" spans="1:7" ht="15">
      <c r="A52" s="27"/>
      <c r="B52" s="72"/>
      <c r="C52" s="86"/>
      <c r="D52" s="50" t="s">
        <v>34</v>
      </c>
      <c r="E52" s="86"/>
      <c r="F52" s="13">
        <v>1200</v>
      </c>
      <c r="G52" s="21"/>
    </row>
    <row r="53" spans="1:7" ht="15">
      <c r="A53" s="27"/>
      <c r="B53" s="6"/>
      <c r="C53" s="6"/>
      <c r="D53" s="7"/>
      <c r="E53" s="6"/>
      <c r="F53" s="6"/>
      <c r="G53" s="32"/>
    </row>
    <row r="54" spans="1:7" ht="15">
      <c r="A54" s="27"/>
      <c r="B54" s="7" t="s">
        <v>29</v>
      </c>
      <c r="C54" s="6"/>
      <c r="D54" s="7"/>
      <c r="E54" s="6"/>
      <c r="F54" s="6"/>
      <c r="G54" s="32"/>
    </row>
    <row r="55" spans="1:7" ht="15">
      <c r="A55" s="27"/>
      <c r="B55" s="68" t="s">
        <v>54</v>
      </c>
      <c r="C55" s="68"/>
      <c r="D55" s="68"/>
      <c r="E55" s="68"/>
      <c r="F55" s="68"/>
      <c r="G55" s="32"/>
    </row>
    <row r="56" spans="1:7" ht="12.75">
      <c r="A56" s="27"/>
      <c r="B56" s="68" t="s">
        <v>53</v>
      </c>
      <c r="C56" s="68"/>
      <c r="D56" s="68"/>
      <c r="E56" s="68"/>
      <c r="F56" s="68"/>
      <c r="G56" s="33"/>
    </row>
    <row r="57" spans="1:7" ht="27" customHeight="1">
      <c r="A57" s="27"/>
      <c r="B57" s="74" t="s">
        <v>35</v>
      </c>
      <c r="C57" s="74"/>
      <c r="D57" s="74"/>
      <c r="E57" s="74"/>
      <c r="F57" s="74"/>
      <c r="G57" s="33"/>
    </row>
    <row r="58" spans="1:7" ht="12.75">
      <c r="A58" s="27"/>
      <c r="B58" s="68" t="s">
        <v>36</v>
      </c>
      <c r="C58" s="68"/>
      <c r="D58" s="68"/>
      <c r="E58" s="68"/>
      <c r="F58" s="68"/>
      <c r="G58" s="33"/>
    </row>
    <row r="59" spans="1:7" ht="12.75">
      <c r="A59" s="27"/>
      <c r="B59" s="70" t="s">
        <v>55</v>
      </c>
      <c r="C59" s="70"/>
      <c r="D59" s="70"/>
      <c r="E59" s="70"/>
      <c r="F59" s="70"/>
      <c r="G59" s="33"/>
    </row>
    <row r="60" spans="1:7" ht="12.75">
      <c r="A60" s="27"/>
      <c r="B60" s="70" t="s">
        <v>56</v>
      </c>
      <c r="C60" s="70"/>
      <c r="D60" s="70"/>
      <c r="E60" s="70"/>
      <c r="F60" s="70"/>
      <c r="G60" s="33"/>
    </row>
    <row r="61" spans="1:7" ht="12.75">
      <c r="A61" s="27"/>
      <c r="B61" s="70" t="s">
        <v>57</v>
      </c>
      <c r="C61" s="70"/>
      <c r="D61" s="70"/>
      <c r="E61" s="70"/>
      <c r="F61" s="70"/>
      <c r="G61" s="33"/>
    </row>
    <row r="62" spans="1:7" ht="13.5" thickBot="1">
      <c r="A62" s="34"/>
      <c r="B62" s="35"/>
      <c r="C62" s="35"/>
      <c r="D62" s="35"/>
      <c r="E62" s="35"/>
      <c r="F62" s="35"/>
      <c r="G62" s="36"/>
    </row>
  </sheetData>
  <sheetProtection/>
  <mergeCells count="67">
    <mergeCell ref="E16:E18"/>
    <mergeCell ref="G16:G18"/>
    <mergeCell ref="E14:E15"/>
    <mergeCell ref="B4:G4"/>
    <mergeCell ref="B5:G5"/>
    <mergeCell ref="B9:G9"/>
    <mergeCell ref="B11:B13"/>
    <mergeCell ref="C11:C13"/>
    <mergeCell ref="E11:E13"/>
    <mergeCell ref="G11:G13"/>
    <mergeCell ref="G20:G22"/>
    <mergeCell ref="B23:B25"/>
    <mergeCell ref="C23:C25"/>
    <mergeCell ref="E23:E25"/>
    <mergeCell ref="G23:G25"/>
    <mergeCell ref="B14:B15"/>
    <mergeCell ref="C14:C15"/>
    <mergeCell ref="G14:G15"/>
    <mergeCell ref="B16:B18"/>
    <mergeCell ref="C16:C18"/>
    <mergeCell ref="B26:B28"/>
    <mergeCell ref="C29:C31"/>
    <mergeCell ref="B29:B31"/>
    <mergeCell ref="E29:E31"/>
    <mergeCell ref="B20:B22"/>
    <mergeCell ref="C20:C22"/>
    <mergeCell ref="E20:E22"/>
    <mergeCell ref="C34:C35"/>
    <mergeCell ref="G34:G35"/>
    <mergeCell ref="E26:E28"/>
    <mergeCell ref="G26:G28"/>
    <mergeCell ref="G29:G31"/>
    <mergeCell ref="C26:C28"/>
    <mergeCell ref="G37:G39"/>
    <mergeCell ref="B40:B41"/>
    <mergeCell ref="C40:C41"/>
    <mergeCell ref="E40:E41"/>
    <mergeCell ref="G40:G41"/>
    <mergeCell ref="B32:B33"/>
    <mergeCell ref="C32:C33"/>
    <mergeCell ref="E32:E33"/>
    <mergeCell ref="G32:G33"/>
    <mergeCell ref="B34:B35"/>
    <mergeCell ref="B42:B43"/>
    <mergeCell ref="E42:E43"/>
    <mergeCell ref="C44:C45"/>
    <mergeCell ref="B37:B39"/>
    <mergeCell ref="C37:C39"/>
    <mergeCell ref="E37:E39"/>
    <mergeCell ref="B60:F60"/>
    <mergeCell ref="B61:F61"/>
    <mergeCell ref="C51:C52"/>
    <mergeCell ref="B51:B52"/>
    <mergeCell ref="E51:E52"/>
    <mergeCell ref="G42:G43"/>
    <mergeCell ref="G44:G45"/>
    <mergeCell ref="B55:F55"/>
    <mergeCell ref="B56:F56"/>
    <mergeCell ref="C42:C43"/>
    <mergeCell ref="B44:B45"/>
    <mergeCell ref="E44:E45"/>
    <mergeCell ref="C49:C50"/>
    <mergeCell ref="B57:F57"/>
    <mergeCell ref="B58:F58"/>
    <mergeCell ref="B59:F59"/>
    <mergeCell ref="B49:B50"/>
    <mergeCell ref="E49:E50"/>
  </mergeCells>
  <printOptions/>
  <pageMargins left="0.7" right="0.7" top="0.75" bottom="0.75" header="0.3" footer="0.3"/>
  <pageSetup horizontalDpi="600" verticalDpi="600" orientation="portrait" paperSize="9" scale="59" r:id="rId1"/>
  <rowBreaks count="1" manualBreakCount="1">
    <brk id="4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2:G63"/>
  <sheetViews>
    <sheetView tabSelected="1" view="pageBreakPreview" zoomScaleSheetLayoutView="100" zoomScalePageLayoutView="0" workbookViewId="0" topLeftCell="A7">
      <selection activeCell="D12" sqref="D12"/>
    </sheetView>
  </sheetViews>
  <sheetFormatPr defaultColWidth="9.140625" defaultRowHeight="12.75"/>
  <cols>
    <col min="1" max="1" width="3.140625" style="0" customWidth="1"/>
    <col min="2" max="2" width="4.7109375" style="0" customWidth="1"/>
    <col min="3" max="3" width="8.140625" style="0" customWidth="1"/>
    <col min="4" max="4" width="97.7109375" style="0" customWidth="1"/>
    <col min="5" max="5" width="9.7109375" style="0" bestFit="1" customWidth="1"/>
    <col min="6" max="6" width="11.140625" style="0" customWidth="1"/>
    <col min="7" max="7" width="13.00390625" style="0" customWidth="1"/>
  </cols>
  <sheetData>
    <row r="1" ht="13.5" thickBot="1"/>
    <row r="2" spans="1:7" ht="15.75">
      <c r="A2" s="24"/>
      <c r="B2" s="25"/>
      <c r="C2" s="25"/>
      <c r="D2" s="25"/>
      <c r="E2" s="25"/>
      <c r="F2" s="25" t="s">
        <v>115</v>
      </c>
      <c r="G2" s="26"/>
    </row>
    <row r="3" spans="1:7" ht="15">
      <c r="A3" s="27"/>
      <c r="B3" s="28"/>
      <c r="C3" s="28"/>
      <c r="D3" s="28"/>
      <c r="E3" s="28"/>
      <c r="F3" s="28"/>
      <c r="G3" s="29"/>
    </row>
    <row r="4" spans="1:7" ht="15">
      <c r="A4" s="27"/>
      <c r="B4" s="101" t="s">
        <v>18</v>
      </c>
      <c r="C4" s="101"/>
      <c r="D4" s="101"/>
      <c r="E4" s="101"/>
      <c r="F4" s="101"/>
      <c r="G4" s="102"/>
    </row>
    <row r="5" spans="1:7" ht="40.5" customHeight="1">
      <c r="A5" s="27"/>
      <c r="B5" s="114" t="s">
        <v>113</v>
      </c>
      <c r="C5" s="114"/>
      <c r="D5" s="114"/>
      <c r="E5" s="114"/>
      <c r="F5" s="114"/>
      <c r="G5" s="115"/>
    </row>
    <row r="6" spans="1:7" ht="12" customHeight="1" thickBot="1">
      <c r="A6" s="27"/>
      <c r="B6" s="30"/>
      <c r="C6" s="30"/>
      <c r="D6" s="30"/>
      <c r="E6" s="30"/>
      <c r="F6" s="30"/>
      <c r="G6" s="31"/>
    </row>
    <row r="7" spans="1:7" ht="54.75" customHeight="1">
      <c r="A7" s="27"/>
      <c r="B7" s="38" t="s">
        <v>0</v>
      </c>
      <c r="C7" s="37" t="s">
        <v>1</v>
      </c>
      <c r="D7" s="37" t="s">
        <v>16</v>
      </c>
      <c r="E7" s="37" t="s">
        <v>2</v>
      </c>
      <c r="F7" s="39" t="s">
        <v>21</v>
      </c>
      <c r="G7" s="40" t="s">
        <v>20</v>
      </c>
    </row>
    <row r="8" spans="1:7" ht="22.5" customHeight="1">
      <c r="A8" s="27"/>
      <c r="B8" s="41">
        <v>1</v>
      </c>
      <c r="C8" s="42">
        <v>2</v>
      </c>
      <c r="D8" s="42">
        <v>3</v>
      </c>
      <c r="E8" s="42">
        <v>4</v>
      </c>
      <c r="F8" s="43"/>
      <c r="G8" s="44">
        <v>8</v>
      </c>
    </row>
    <row r="9" spans="1:7" ht="15.75" customHeight="1">
      <c r="A9" s="27"/>
      <c r="B9" s="105" t="s">
        <v>19</v>
      </c>
      <c r="C9" s="106"/>
      <c r="D9" s="106"/>
      <c r="E9" s="106"/>
      <c r="F9" s="106"/>
      <c r="G9" s="107"/>
    </row>
    <row r="10" spans="1:7" ht="30.75">
      <c r="A10" s="27"/>
      <c r="B10" s="45"/>
      <c r="C10" s="46"/>
      <c r="D10" s="47" t="s">
        <v>3</v>
      </c>
      <c r="E10" s="47"/>
      <c r="F10" s="48"/>
      <c r="G10" s="49"/>
    </row>
    <row r="11" spans="1:7" ht="30.75">
      <c r="A11" s="27"/>
      <c r="B11" s="108">
        <v>1</v>
      </c>
      <c r="C11" s="109">
        <v>2008</v>
      </c>
      <c r="D11" s="1" t="s">
        <v>13</v>
      </c>
      <c r="E11" s="110" t="s">
        <v>6</v>
      </c>
      <c r="F11" s="19"/>
      <c r="G11" s="111">
        <f>F12+F13</f>
        <v>210</v>
      </c>
    </row>
    <row r="12" spans="1:7" ht="15">
      <c r="A12" s="27"/>
      <c r="B12" s="108"/>
      <c r="C12" s="109"/>
      <c r="D12" s="50" t="s">
        <v>96</v>
      </c>
      <c r="E12" s="110"/>
      <c r="F12" s="12">
        <f>600*1*0.15</f>
        <v>90</v>
      </c>
      <c r="G12" s="111"/>
    </row>
    <row r="13" spans="1:7" ht="15">
      <c r="A13" s="27"/>
      <c r="B13" s="108"/>
      <c r="C13" s="109"/>
      <c r="D13" s="50" t="s">
        <v>95</v>
      </c>
      <c r="E13" s="110"/>
      <c r="F13" s="12">
        <f>800*1*0.15</f>
        <v>120</v>
      </c>
      <c r="G13" s="111"/>
    </row>
    <row r="14" spans="1:7" ht="45" customHeight="1">
      <c r="A14" s="27"/>
      <c r="B14" s="75">
        <v>2</v>
      </c>
      <c r="C14" s="77">
        <v>2026</v>
      </c>
      <c r="D14" s="17" t="s">
        <v>91</v>
      </c>
      <c r="E14" s="79" t="s">
        <v>6</v>
      </c>
      <c r="F14" s="18"/>
      <c r="G14" s="92">
        <f>F15</f>
        <v>350</v>
      </c>
    </row>
    <row r="15" spans="1:7" ht="15">
      <c r="A15" s="27"/>
      <c r="B15" s="75"/>
      <c r="C15" s="77"/>
      <c r="D15" s="50" t="s">
        <v>97</v>
      </c>
      <c r="E15" s="81"/>
      <c r="F15" s="16">
        <f>200*3.5*0.5</f>
        <v>350</v>
      </c>
      <c r="G15" s="94"/>
    </row>
    <row r="16" spans="1:7" ht="30.75">
      <c r="A16" s="27"/>
      <c r="B16" s="82">
        <v>3</v>
      </c>
      <c r="C16" s="76">
        <v>2028</v>
      </c>
      <c r="D16" s="1" t="s">
        <v>22</v>
      </c>
      <c r="E16" s="79" t="s">
        <v>6</v>
      </c>
      <c r="F16" s="16"/>
      <c r="G16" s="92">
        <f>F17+F18</f>
        <v>7040</v>
      </c>
    </row>
    <row r="17" spans="1:7" ht="15">
      <c r="A17" s="27"/>
      <c r="B17" s="75"/>
      <c r="C17" s="77"/>
      <c r="D17" s="50" t="s">
        <v>99</v>
      </c>
      <c r="E17" s="80"/>
      <c r="F17" s="16">
        <f>400*8*1.2</f>
        <v>3840</v>
      </c>
      <c r="G17" s="93"/>
    </row>
    <row r="18" spans="1:7" ht="15">
      <c r="A18" s="27"/>
      <c r="B18" s="83"/>
      <c r="C18" s="78"/>
      <c r="D18" s="50" t="s">
        <v>98</v>
      </c>
      <c r="E18" s="81"/>
      <c r="F18" s="16">
        <f>400*10*0.8</f>
        <v>3200</v>
      </c>
      <c r="G18" s="94"/>
    </row>
    <row r="19" spans="1:7" ht="30.75">
      <c r="A19" s="27"/>
      <c r="B19" s="45"/>
      <c r="C19" s="46"/>
      <c r="D19" s="47" t="s">
        <v>4</v>
      </c>
      <c r="E19" s="47"/>
      <c r="F19" s="48"/>
      <c r="G19" s="51"/>
    </row>
    <row r="20" spans="1:7" ht="62.25">
      <c r="A20" s="27"/>
      <c r="B20" s="82">
        <v>4</v>
      </c>
      <c r="C20" s="76">
        <v>3003</v>
      </c>
      <c r="D20" s="2" t="s">
        <v>11</v>
      </c>
      <c r="E20" s="79" t="s">
        <v>5</v>
      </c>
      <c r="F20" s="9"/>
      <c r="G20" s="92">
        <f>F21+F22</f>
        <v>320</v>
      </c>
    </row>
    <row r="21" spans="1:7" ht="15">
      <c r="A21" s="27"/>
      <c r="B21" s="75"/>
      <c r="C21" s="77"/>
      <c r="D21" s="50" t="s">
        <v>100</v>
      </c>
      <c r="E21" s="80"/>
      <c r="F21" s="12">
        <v>200</v>
      </c>
      <c r="G21" s="93"/>
    </row>
    <row r="22" spans="1:7" ht="15">
      <c r="A22" s="27"/>
      <c r="B22" s="75"/>
      <c r="C22" s="77"/>
      <c r="D22" s="50" t="s">
        <v>101</v>
      </c>
      <c r="E22" s="80"/>
      <c r="F22" s="12">
        <v>120</v>
      </c>
      <c r="G22" s="93"/>
    </row>
    <row r="23" spans="1:7" ht="46.5">
      <c r="A23" s="27"/>
      <c r="B23" s="82">
        <v>5</v>
      </c>
      <c r="C23" s="76">
        <v>3006</v>
      </c>
      <c r="D23" s="5" t="s">
        <v>28</v>
      </c>
      <c r="E23" s="79" t="s">
        <v>5</v>
      </c>
      <c r="F23" s="9"/>
      <c r="G23" s="92">
        <f>F24+F25</f>
        <v>8200</v>
      </c>
    </row>
    <row r="24" spans="1:7" ht="15">
      <c r="A24" s="27"/>
      <c r="B24" s="75"/>
      <c r="C24" s="77"/>
      <c r="D24" s="50" t="s">
        <v>103</v>
      </c>
      <c r="E24" s="80"/>
      <c r="F24" s="12">
        <f>500*10.25</f>
        <v>5125</v>
      </c>
      <c r="G24" s="93"/>
    </row>
    <row r="25" spans="1:7" ht="15">
      <c r="A25" s="27"/>
      <c r="B25" s="75"/>
      <c r="C25" s="77"/>
      <c r="D25" s="50" t="s">
        <v>102</v>
      </c>
      <c r="E25" s="80"/>
      <c r="F25" s="12">
        <f>300*10.25</f>
        <v>3075</v>
      </c>
      <c r="G25" s="93"/>
    </row>
    <row r="26" spans="1:7" ht="30.75">
      <c r="A26" s="27"/>
      <c r="B26" s="82">
        <v>6</v>
      </c>
      <c r="C26" s="76">
        <v>3012</v>
      </c>
      <c r="D26" s="5" t="s">
        <v>7</v>
      </c>
      <c r="E26" s="79" t="s">
        <v>6</v>
      </c>
      <c r="F26" s="9"/>
      <c r="G26" s="92">
        <f>F27+F28</f>
        <v>358.08</v>
      </c>
    </row>
    <row r="27" spans="1:7" ht="15">
      <c r="A27" s="27"/>
      <c r="B27" s="75"/>
      <c r="C27" s="77"/>
      <c r="D27" s="50" t="s">
        <v>105</v>
      </c>
      <c r="E27" s="80"/>
      <c r="F27" s="12">
        <f>1200*7*0.04</f>
        <v>336</v>
      </c>
      <c r="G27" s="93"/>
    </row>
    <row r="28" spans="1:7" ht="15">
      <c r="A28" s="27"/>
      <c r="B28" s="83"/>
      <c r="C28" s="78"/>
      <c r="D28" s="50" t="s">
        <v>104</v>
      </c>
      <c r="E28" s="81"/>
      <c r="F28" s="52">
        <v>22.08</v>
      </c>
      <c r="G28" s="94"/>
    </row>
    <row r="29" spans="1:7" ht="62.25">
      <c r="A29" s="27"/>
      <c r="B29" s="82">
        <v>7</v>
      </c>
      <c r="C29" s="84">
        <v>3013</v>
      </c>
      <c r="D29" s="3" t="s">
        <v>17</v>
      </c>
      <c r="E29" s="84" t="s">
        <v>8</v>
      </c>
      <c r="F29" s="10"/>
      <c r="G29" s="92">
        <f>F30+F31</f>
        <v>828.48</v>
      </c>
    </row>
    <row r="30" spans="1:7" ht="15">
      <c r="A30" s="27"/>
      <c r="B30" s="75"/>
      <c r="C30" s="85"/>
      <c r="D30" s="50" t="s">
        <v>105</v>
      </c>
      <c r="E30" s="85"/>
      <c r="F30" s="13">
        <f>1200*7*0.04*2.4</f>
        <v>806.4</v>
      </c>
      <c r="G30" s="93"/>
    </row>
    <row r="31" spans="1:7" ht="15">
      <c r="A31" s="27"/>
      <c r="B31" s="83"/>
      <c r="C31" s="86"/>
      <c r="D31" s="50" t="s">
        <v>104</v>
      </c>
      <c r="E31" s="86"/>
      <c r="F31" s="53">
        <v>22.08</v>
      </c>
      <c r="G31" s="94"/>
    </row>
    <row r="32" spans="1:7" ht="46.5">
      <c r="A32" s="27"/>
      <c r="B32" s="71">
        <v>8</v>
      </c>
      <c r="C32" s="100">
        <v>3017</v>
      </c>
      <c r="D32" s="2" t="s">
        <v>12</v>
      </c>
      <c r="E32" s="100" t="s">
        <v>9</v>
      </c>
      <c r="F32" s="10"/>
      <c r="G32" s="98">
        <f>F33</f>
        <v>5000</v>
      </c>
    </row>
    <row r="33" spans="1:7" ht="15">
      <c r="A33" s="27"/>
      <c r="B33" s="91"/>
      <c r="C33" s="100"/>
      <c r="D33" s="50" t="s">
        <v>109</v>
      </c>
      <c r="E33" s="100"/>
      <c r="F33" s="13">
        <v>5000</v>
      </c>
      <c r="G33" s="99"/>
    </row>
    <row r="34" spans="1:7" ht="62.25">
      <c r="A34" s="27"/>
      <c r="B34" s="71">
        <v>9</v>
      </c>
      <c r="C34" s="84">
        <v>3023</v>
      </c>
      <c r="D34" s="1" t="s">
        <v>27</v>
      </c>
      <c r="E34" s="84" t="s">
        <v>8</v>
      </c>
      <c r="F34" s="54"/>
      <c r="G34" s="95">
        <f>F35</f>
        <v>22.08</v>
      </c>
    </row>
    <row r="35" spans="1:7" ht="15">
      <c r="A35" s="27"/>
      <c r="B35" s="91"/>
      <c r="C35" s="86"/>
      <c r="D35" s="50" t="s">
        <v>104</v>
      </c>
      <c r="E35" s="86"/>
      <c r="F35" s="54">
        <f>F31</f>
        <v>22.08</v>
      </c>
      <c r="G35" s="96"/>
    </row>
    <row r="36" spans="1:7" ht="46.5">
      <c r="A36" s="27"/>
      <c r="B36" s="45"/>
      <c r="C36" s="46"/>
      <c r="D36" s="47" t="s">
        <v>10</v>
      </c>
      <c r="E36" s="47"/>
      <c r="F36" s="48"/>
      <c r="G36" s="51"/>
    </row>
    <row r="37" spans="1:7" ht="30.75">
      <c r="A37" s="27"/>
      <c r="B37" s="89">
        <v>9</v>
      </c>
      <c r="C37" s="84">
        <v>4007</v>
      </c>
      <c r="D37" s="8" t="s">
        <v>14</v>
      </c>
      <c r="E37" s="84" t="s">
        <v>9</v>
      </c>
      <c r="F37" s="10"/>
      <c r="G37" s="87">
        <f>F38+F39</f>
        <v>600</v>
      </c>
    </row>
    <row r="38" spans="1:7" ht="15">
      <c r="A38" s="27"/>
      <c r="B38" s="90"/>
      <c r="C38" s="85"/>
      <c r="D38" s="50" t="s">
        <v>106</v>
      </c>
      <c r="E38" s="85"/>
      <c r="F38" s="13">
        <v>200</v>
      </c>
      <c r="G38" s="88"/>
    </row>
    <row r="39" spans="1:7" ht="15">
      <c r="A39" s="27"/>
      <c r="B39" s="90"/>
      <c r="C39" s="85"/>
      <c r="D39" s="50" t="s">
        <v>107</v>
      </c>
      <c r="E39" s="85"/>
      <c r="F39" s="13">
        <v>400</v>
      </c>
      <c r="G39" s="88"/>
    </row>
    <row r="40" spans="1:7" ht="46.5">
      <c r="A40" s="27"/>
      <c r="B40" s="89">
        <v>10</v>
      </c>
      <c r="C40" s="84">
        <v>4011</v>
      </c>
      <c r="D40" s="4" t="s">
        <v>15</v>
      </c>
      <c r="E40" s="84" t="s">
        <v>9</v>
      </c>
      <c r="F40" s="11"/>
      <c r="G40" s="87">
        <f>F41</f>
        <v>115</v>
      </c>
    </row>
    <row r="41" spans="1:7" ht="15">
      <c r="A41" s="27"/>
      <c r="B41" s="90"/>
      <c r="C41" s="85"/>
      <c r="D41" s="50" t="s">
        <v>108</v>
      </c>
      <c r="E41" s="85"/>
      <c r="F41" s="13">
        <f>5*11.5*2</f>
        <v>115</v>
      </c>
      <c r="G41" s="88"/>
    </row>
    <row r="42" spans="1:7" ht="30.75">
      <c r="A42" s="27"/>
      <c r="B42" s="71">
        <v>11</v>
      </c>
      <c r="C42" s="84">
        <v>4026</v>
      </c>
      <c r="D42" s="1" t="s">
        <v>23</v>
      </c>
      <c r="E42" s="84" t="s">
        <v>5</v>
      </c>
      <c r="F42" s="13"/>
      <c r="G42" s="87">
        <f>F43</f>
        <v>230</v>
      </c>
    </row>
    <row r="43" spans="1:7" ht="15">
      <c r="A43" s="27"/>
      <c r="B43" s="72"/>
      <c r="C43" s="86"/>
      <c r="D43" s="50" t="s">
        <v>104</v>
      </c>
      <c r="E43" s="86"/>
      <c r="F43" s="13">
        <f>10*11.5*2</f>
        <v>230</v>
      </c>
      <c r="G43" s="97"/>
    </row>
    <row r="44" spans="1:7" ht="30.75">
      <c r="A44" s="27"/>
      <c r="B44" s="71">
        <v>12</v>
      </c>
      <c r="C44" s="84">
        <v>4052</v>
      </c>
      <c r="D44" s="1" t="s">
        <v>24</v>
      </c>
      <c r="E44" s="84" t="s">
        <v>9</v>
      </c>
      <c r="F44" s="13"/>
      <c r="G44" s="87">
        <f>F45</f>
        <v>46</v>
      </c>
    </row>
    <row r="45" spans="1:7" ht="15">
      <c r="A45" s="27"/>
      <c r="B45" s="72"/>
      <c r="C45" s="86"/>
      <c r="D45" s="50" t="s">
        <v>110</v>
      </c>
      <c r="E45" s="86"/>
      <c r="F45" s="13">
        <f>11.5*2*2</f>
        <v>46</v>
      </c>
      <c r="G45" s="97"/>
    </row>
    <row r="46" spans="1:7" ht="15">
      <c r="A46" s="27"/>
      <c r="B46" s="20"/>
      <c r="C46" s="14"/>
      <c r="D46" s="1"/>
      <c r="E46" s="14"/>
      <c r="F46" s="13"/>
      <c r="G46" s="23"/>
    </row>
    <row r="47" spans="1:7" ht="30.75">
      <c r="A47" s="27"/>
      <c r="B47" s="45"/>
      <c r="C47" s="46"/>
      <c r="D47" s="47" t="s">
        <v>25</v>
      </c>
      <c r="E47" s="47"/>
      <c r="F47" s="48"/>
      <c r="G47" s="51"/>
    </row>
    <row r="48" spans="1:7" ht="15">
      <c r="A48" s="27"/>
      <c r="B48" s="20"/>
      <c r="C48" s="14"/>
      <c r="D48" s="1"/>
      <c r="E48" s="14"/>
      <c r="F48" s="13"/>
      <c r="G48" s="23"/>
    </row>
    <row r="49" spans="1:7" ht="30.75">
      <c r="A49" s="27"/>
      <c r="B49" s="71">
        <v>13</v>
      </c>
      <c r="C49" s="84">
        <v>5006</v>
      </c>
      <c r="D49" s="1" t="s">
        <v>50</v>
      </c>
      <c r="E49" s="84" t="s">
        <v>26</v>
      </c>
      <c r="F49" s="13"/>
      <c r="G49" s="23">
        <f>F50</f>
        <v>320</v>
      </c>
    </row>
    <row r="50" spans="1:7" ht="15">
      <c r="A50" s="27"/>
      <c r="B50" s="72"/>
      <c r="C50" s="86"/>
      <c r="D50" s="50" t="s">
        <v>111</v>
      </c>
      <c r="E50" s="86"/>
      <c r="F50" s="13">
        <v>320</v>
      </c>
      <c r="G50" s="23"/>
    </row>
    <row r="51" spans="1:7" ht="30.75">
      <c r="A51" s="27"/>
      <c r="B51" s="71">
        <v>14</v>
      </c>
      <c r="C51" s="84">
        <v>5002</v>
      </c>
      <c r="D51" s="1" t="s">
        <v>52</v>
      </c>
      <c r="E51" s="84" t="s">
        <v>5</v>
      </c>
      <c r="F51" s="13"/>
      <c r="G51" s="13"/>
    </row>
    <row r="52" spans="1:7" ht="15">
      <c r="A52" s="27"/>
      <c r="B52" s="72"/>
      <c r="C52" s="86"/>
      <c r="D52" s="50" t="s">
        <v>112</v>
      </c>
      <c r="E52" s="86"/>
      <c r="F52" s="13">
        <v>1200</v>
      </c>
      <c r="G52" s="21"/>
    </row>
    <row r="53" spans="1:7" ht="15">
      <c r="A53" s="27"/>
      <c r="B53" s="20"/>
      <c r="C53" s="14"/>
      <c r="D53" s="1"/>
      <c r="E53" s="14"/>
      <c r="F53" s="13"/>
      <c r="G53" s="21"/>
    </row>
    <row r="54" spans="1:7" ht="15">
      <c r="A54" s="27"/>
      <c r="B54" s="6"/>
      <c r="C54" s="6"/>
      <c r="D54" s="7"/>
      <c r="E54" s="6"/>
      <c r="F54" s="6"/>
      <c r="G54" s="32"/>
    </row>
    <row r="55" spans="1:7" ht="15">
      <c r="A55" s="27"/>
      <c r="B55" s="7" t="s">
        <v>29</v>
      </c>
      <c r="C55" s="6"/>
      <c r="D55" s="7"/>
      <c r="E55" s="6"/>
      <c r="F55" s="6"/>
      <c r="G55" s="32"/>
    </row>
    <row r="56" spans="1:7" ht="15">
      <c r="A56" s="27"/>
      <c r="B56" s="68" t="s">
        <v>54</v>
      </c>
      <c r="C56" s="68"/>
      <c r="D56" s="68"/>
      <c r="E56" s="68"/>
      <c r="F56" s="68"/>
      <c r="G56" s="32"/>
    </row>
    <row r="57" spans="1:7" ht="12.75">
      <c r="A57" s="27"/>
      <c r="B57" s="68" t="s">
        <v>53</v>
      </c>
      <c r="C57" s="68"/>
      <c r="D57" s="68"/>
      <c r="E57" s="68"/>
      <c r="F57" s="68"/>
      <c r="G57" s="33"/>
    </row>
    <row r="58" spans="1:7" ht="27" customHeight="1">
      <c r="A58" s="27"/>
      <c r="B58" s="74" t="s">
        <v>35</v>
      </c>
      <c r="C58" s="74"/>
      <c r="D58" s="74"/>
      <c r="E58" s="74"/>
      <c r="F58" s="74"/>
      <c r="G58" s="33"/>
    </row>
    <row r="59" spans="1:7" ht="12.75">
      <c r="A59" s="27"/>
      <c r="B59" s="68" t="s">
        <v>36</v>
      </c>
      <c r="C59" s="68"/>
      <c r="D59" s="68"/>
      <c r="E59" s="68"/>
      <c r="F59" s="68"/>
      <c r="G59" s="33"/>
    </row>
    <row r="60" spans="1:7" ht="12.75">
      <c r="A60" s="27"/>
      <c r="B60" s="70" t="s">
        <v>55</v>
      </c>
      <c r="C60" s="70"/>
      <c r="D60" s="70"/>
      <c r="E60" s="70"/>
      <c r="F60" s="70"/>
      <c r="G60" s="33"/>
    </row>
    <row r="61" spans="1:7" ht="12.75">
      <c r="A61" s="27"/>
      <c r="B61" s="70" t="s">
        <v>56</v>
      </c>
      <c r="C61" s="70"/>
      <c r="D61" s="70"/>
      <c r="E61" s="70"/>
      <c r="F61" s="70"/>
      <c r="G61" s="33"/>
    </row>
    <row r="62" spans="1:7" ht="12.75">
      <c r="A62" s="27"/>
      <c r="B62" s="70" t="s">
        <v>57</v>
      </c>
      <c r="C62" s="70"/>
      <c r="D62" s="70"/>
      <c r="E62" s="70"/>
      <c r="F62" s="70"/>
      <c r="G62" s="33"/>
    </row>
    <row r="63" spans="1:7" ht="13.5" thickBot="1">
      <c r="A63" s="34"/>
      <c r="B63" s="35"/>
      <c r="C63" s="35"/>
      <c r="D63" s="35"/>
      <c r="E63" s="35"/>
      <c r="F63" s="35"/>
      <c r="G63" s="36"/>
    </row>
  </sheetData>
  <sheetProtection/>
  <mergeCells count="68">
    <mergeCell ref="B4:G4"/>
    <mergeCell ref="B5:G5"/>
    <mergeCell ref="B9:G9"/>
    <mergeCell ref="B11:B13"/>
    <mergeCell ref="C11:C13"/>
    <mergeCell ref="E11:E13"/>
    <mergeCell ref="G11:G13"/>
    <mergeCell ref="B14:B15"/>
    <mergeCell ref="C14:C15"/>
    <mergeCell ref="E14:E15"/>
    <mergeCell ref="G14:G15"/>
    <mergeCell ref="B16:B18"/>
    <mergeCell ref="C16:C18"/>
    <mergeCell ref="E16:E18"/>
    <mergeCell ref="G16:G18"/>
    <mergeCell ref="B20:B22"/>
    <mergeCell ref="C20:C22"/>
    <mergeCell ref="E20:E22"/>
    <mergeCell ref="G20:G22"/>
    <mergeCell ref="B23:B25"/>
    <mergeCell ref="C23:C25"/>
    <mergeCell ref="E23:E25"/>
    <mergeCell ref="G23:G25"/>
    <mergeCell ref="B26:B28"/>
    <mergeCell ref="C26:C28"/>
    <mergeCell ref="E26:E28"/>
    <mergeCell ref="G26:G28"/>
    <mergeCell ref="B29:B31"/>
    <mergeCell ref="C29:C31"/>
    <mergeCell ref="E29:E31"/>
    <mergeCell ref="G29:G31"/>
    <mergeCell ref="C40:C41"/>
    <mergeCell ref="E40:E41"/>
    <mergeCell ref="G40:G41"/>
    <mergeCell ref="B32:B33"/>
    <mergeCell ref="C32:C33"/>
    <mergeCell ref="E32:E33"/>
    <mergeCell ref="G32:G33"/>
    <mergeCell ref="B34:B35"/>
    <mergeCell ref="C34:C35"/>
    <mergeCell ref="G34:G35"/>
    <mergeCell ref="G42:G43"/>
    <mergeCell ref="B44:B45"/>
    <mergeCell ref="C44:C45"/>
    <mergeCell ref="E44:E45"/>
    <mergeCell ref="G44:G45"/>
    <mergeCell ref="B37:B39"/>
    <mergeCell ref="C37:C39"/>
    <mergeCell ref="E37:E39"/>
    <mergeCell ref="G37:G39"/>
    <mergeCell ref="B40:B41"/>
    <mergeCell ref="E49:E50"/>
    <mergeCell ref="B51:B52"/>
    <mergeCell ref="C51:C52"/>
    <mergeCell ref="E51:E52"/>
    <mergeCell ref="B42:B43"/>
    <mergeCell ref="C42:C43"/>
    <mergeCell ref="E42:E43"/>
    <mergeCell ref="B60:F60"/>
    <mergeCell ref="B61:F61"/>
    <mergeCell ref="B62:F62"/>
    <mergeCell ref="E34:E35"/>
    <mergeCell ref="B56:F56"/>
    <mergeCell ref="B57:F57"/>
    <mergeCell ref="B58:F58"/>
    <mergeCell ref="B59:F59"/>
    <mergeCell ref="B49:B50"/>
    <mergeCell ref="C49:C50"/>
  </mergeCells>
  <printOptions/>
  <pageMargins left="0.7" right="0.7" top="0.75" bottom="0.75" header="0.3" footer="0.3"/>
  <pageSetup horizontalDpi="600" verticalDpi="600" orientation="portrait" paperSize="9" scale="59" r:id="rId1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Ivanichkov</dc:creator>
  <cp:keywords/>
  <dc:description/>
  <cp:lastModifiedBy>Jordanka Dalakchieva</cp:lastModifiedBy>
  <cp:lastPrinted>2022-04-19T09:10:35Z</cp:lastPrinted>
  <dcterms:created xsi:type="dcterms:W3CDTF">2006-06-30T08:42:24Z</dcterms:created>
  <dcterms:modified xsi:type="dcterms:W3CDTF">2022-04-20T06:32:50Z</dcterms:modified>
  <cp:category/>
  <cp:version/>
  <cp:contentType/>
  <cp:contentStatus/>
</cp:coreProperties>
</file>